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4250"/>
  </bookViews>
  <sheets>
    <sheet name="Rekapitulace stavby" sheetId="1" r:id="rId1"/>
    <sheet name="01 - Vodovodní řad A" sheetId="2" r:id="rId2"/>
    <sheet name="02 - Vodovodní řad B" sheetId="3" r:id="rId3"/>
    <sheet name="03 - Stávající vodovodní ..." sheetId="4" r:id="rId4"/>
    <sheet name="SO 02 - Stavební část ATS" sheetId="5" r:id="rId5"/>
    <sheet name="SO 03 - Přípojka NN" sheetId="6" r:id="rId6"/>
    <sheet name="01 - Vodovodní přípojka č. 1" sheetId="7" r:id="rId7"/>
    <sheet name="02 - Vodovodní přípojka č. 2" sheetId="8" r:id="rId8"/>
    <sheet name="03 - Vodovodní přípojka č. 3" sheetId="9" r:id="rId9"/>
    <sheet name="04 - Vodovodní přípojka č. 4" sheetId="10" r:id="rId10"/>
    <sheet name="PS 01 - Technologická čás..." sheetId="11" r:id="rId11"/>
    <sheet name="05 - Vedlejší a ostatní n..." sheetId="12" r:id="rId12"/>
  </sheets>
  <definedNames>
    <definedName name="_xlnm._FilterDatabase" localSheetId="6" hidden="1">'01 - Vodovodní přípojka č. 1'!$C$131:$K$334</definedName>
    <definedName name="_xlnm._FilterDatabase" localSheetId="1" hidden="1">'01 - Vodovodní řad A'!$C$129:$K$419</definedName>
    <definedName name="_xlnm._FilterDatabase" localSheetId="7" hidden="1">'02 - Vodovodní přípojka č. 2'!$C$131:$K$331</definedName>
    <definedName name="_xlnm._FilterDatabase" localSheetId="2" hidden="1">'02 - Vodovodní řad B'!$C$129:$K$362</definedName>
    <definedName name="_xlnm._FilterDatabase" localSheetId="3" hidden="1">'03 - Stávající vodovodní ...'!$C$125:$K$143</definedName>
    <definedName name="_xlnm._FilterDatabase" localSheetId="8" hidden="1">'03 - Vodovodní přípojka č. 3'!$C$125:$K$163</definedName>
    <definedName name="_xlnm._FilterDatabase" localSheetId="9" hidden="1">'04 - Vodovodní přípojka č. 4'!$C$125:$K$163</definedName>
    <definedName name="_xlnm._FilterDatabase" localSheetId="11" hidden="1">'05 - Vedlejší a ostatní n...'!$C$117:$K$136</definedName>
    <definedName name="_xlnm._FilterDatabase" localSheetId="10" hidden="1">'PS 01 - Technologická čás...'!$C$117:$K$152</definedName>
    <definedName name="_xlnm._FilterDatabase" localSheetId="4" hidden="1">'SO 02 - Stavební část ATS'!$C$122:$K$269</definedName>
    <definedName name="_xlnm._FilterDatabase" localSheetId="5" hidden="1">'SO 03 - Přípojka NN'!$C$117:$K$136</definedName>
    <definedName name="_xlnm.Print_Titles" localSheetId="6">'01 - Vodovodní přípojka č. 1'!$131:$131</definedName>
    <definedName name="_xlnm.Print_Titles" localSheetId="1">'01 - Vodovodní řad A'!$129:$129</definedName>
    <definedName name="_xlnm.Print_Titles" localSheetId="7">'02 - Vodovodní přípojka č. 2'!$131:$131</definedName>
    <definedName name="_xlnm.Print_Titles" localSheetId="2">'02 - Vodovodní řad B'!$129:$129</definedName>
    <definedName name="_xlnm.Print_Titles" localSheetId="3">'03 - Stávající vodovodní ...'!$125:$125</definedName>
    <definedName name="_xlnm.Print_Titles" localSheetId="8">'03 - Vodovodní přípojka č. 3'!$125:$125</definedName>
    <definedName name="_xlnm.Print_Titles" localSheetId="9">'04 - Vodovodní přípojka č. 4'!$125:$125</definedName>
    <definedName name="_xlnm.Print_Titles" localSheetId="11">'05 - Vedlejší a ostatní n...'!$117:$117</definedName>
    <definedName name="_xlnm.Print_Titles" localSheetId="10">'PS 01 - Technologická čás...'!$117:$117</definedName>
    <definedName name="_xlnm.Print_Titles" localSheetId="0">'Rekapitulace stavby'!$92:$92</definedName>
    <definedName name="_xlnm.Print_Titles" localSheetId="4">'SO 02 - Stavební část ATS'!$122:$122</definedName>
    <definedName name="_xlnm.Print_Titles" localSheetId="5">'SO 03 - Přípojka NN'!$117:$117</definedName>
    <definedName name="_xlnm.Print_Area" localSheetId="6">'01 - Vodovodní přípojka č. 1'!$C$4:$J$76,'01 - Vodovodní přípojka č. 1'!$C$82:$J$111,'01 - Vodovodní přípojka č. 1'!$C$117:$K$334</definedName>
    <definedName name="_xlnm.Print_Area" localSheetId="1">'01 - Vodovodní řad A'!$C$4:$J$76,'01 - Vodovodní řad A'!$C$82:$J$109,'01 - Vodovodní řad A'!$C$115:$K$419</definedName>
    <definedName name="_xlnm.Print_Area" localSheetId="7">'02 - Vodovodní přípojka č. 2'!$C$4:$J$76,'02 - Vodovodní přípojka č. 2'!$C$82:$J$111,'02 - Vodovodní přípojka č. 2'!$C$117:$K$331</definedName>
    <definedName name="_xlnm.Print_Area" localSheetId="2">'02 - Vodovodní řad B'!$C$4:$J$76,'02 - Vodovodní řad B'!$C$82:$J$109,'02 - Vodovodní řad B'!$C$115:$K$362</definedName>
    <definedName name="_xlnm.Print_Area" localSheetId="3">'03 - Stávající vodovodní ...'!$C$4:$J$76,'03 - Stávající vodovodní ...'!$C$82:$J$105,'03 - Stávající vodovodní ...'!$C$111:$K$143</definedName>
    <definedName name="_xlnm.Print_Area" localSheetId="8">'03 - Vodovodní přípojka č. 3'!$C$4:$J$76,'03 - Vodovodní přípojka č. 3'!$C$82:$J$105,'03 - Vodovodní přípojka č. 3'!$C$111:$K$163</definedName>
    <definedName name="_xlnm.Print_Area" localSheetId="9">'04 - Vodovodní přípojka č. 4'!$C$4:$J$76,'04 - Vodovodní přípojka č. 4'!$C$82:$J$105,'04 - Vodovodní přípojka č. 4'!$C$111:$K$163</definedName>
    <definedName name="_xlnm.Print_Area" localSheetId="11">'05 - Vedlejší a ostatní n...'!$C$4:$J$76,'05 - Vedlejší a ostatní n...'!$C$82:$J$99,'05 - Vedlejší a ostatní n...'!$C$105:$K$136</definedName>
    <definedName name="_xlnm.Print_Area" localSheetId="10">'PS 01 - Technologická čás...'!$C$4:$J$76,'PS 01 - Technologická čás...'!$C$82:$J$99,'PS 01 - Technologická čás...'!$C$105:$K$152</definedName>
    <definedName name="_xlnm.Print_Area" localSheetId="0">'Rekapitulace stavby'!$D$4:$AO$76,'Rekapitulace stavby'!$C$82:$AQ$108</definedName>
    <definedName name="_xlnm.Print_Area" localSheetId="4">'SO 02 - Stavební část ATS'!$C$4:$J$76,'SO 02 - Stavební část ATS'!$C$82:$J$104,'SO 02 - Stavební část ATS'!$C$110:$K$269</definedName>
    <definedName name="_xlnm.Print_Area" localSheetId="5">'SO 03 - Přípojka NN'!$C$4:$J$76,'SO 03 - Přípojka NN'!$C$82:$J$99,'SO 03 - Přípojka NN'!$C$105:$K$136</definedName>
  </definedNames>
  <calcPr calcId="125725"/>
</workbook>
</file>

<file path=xl/calcChain.xml><?xml version="1.0" encoding="utf-8"?>
<calcChain xmlns="http://schemas.openxmlformats.org/spreadsheetml/2006/main">
  <c r="J37" i="12"/>
  <c r="J36"/>
  <c r="AY107" i="1"/>
  <c r="J35" i="12"/>
  <c r="AX107" i="1"/>
  <c r="BI136" i="12"/>
  <c r="BH136"/>
  <c r="BG136"/>
  <c r="BF136"/>
  <c r="T136"/>
  <c r="R136"/>
  <c r="P136"/>
  <c r="BK136"/>
  <c r="J136"/>
  <c r="BE136"/>
  <c r="BI133"/>
  <c r="BH133"/>
  <c r="BG133"/>
  <c r="BF133"/>
  <c r="T133"/>
  <c r="R133"/>
  <c r="P133"/>
  <c r="BK133"/>
  <c r="J133"/>
  <c r="BE133"/>
  <c r="BI129"/>
  <c r="BH129"/>
  <c r="BG129"/>
  <c r="BF129"/>
  <c r="T129"/>
  <c r="R129"/>
  <c r="P129"/>
  <c r="BK129"/>
  <c r="J129"/>
  <c r="BE129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F37"/>
  <c r="BD107" i="1" s="1"/>
  <c r="BH121" i="12"/>
  <c r="BG121"/>
  <c r="F35" s="1"/>
  <c r="BB107" i="1" s="1"/>
  <c r="BF121" i="12"/>
  <c r="F34" s="1"/>
  <c r="BA107" i="1" s="1"/>
  <c r="T121" i="12"/>
  <c r="T120"/>
  <c r="T119" s="1"/>
  <c r="T118" s="1"/>
  <c r="R121"/>
  <c r="R120"/>
  <c r="R119" s="1"/>
  <c r="R118" s="1"/>
  <c r="P121"/>
  <c r="P120"/>
  <c r="P119" s="1"/>
  <c r="P118" s="1"/>
  <c r="AU107" i="1" s="1"/>
  <c r="BK121" i="12"/>
  <c r="J121"/>
  <c r="BE121" s="1"/>
  <c r="J115"/>
  <c r="F112"/>
  <c r="E110"/>
  <c r="J92"/>
  <c r="F89"/>
  <c r="E87"/>
  <c r="J21"/>
  <c r="E21"/>
  <c r="J114" s="1"/>
  <c r="J91"/>
  <c r="J20"/>
  <c r="J18"/>
  <c r="E18"/>
  <c r="F92" s="1"/>
  <c r="F115"/>
  <c r="J17"/>
  <c r="J15"/>
  <c r="E15"/>
  <c r="F114" s="1"/>
  <c r="J14"/>
  <c r="J12"/>
  <c r="J112" s="1"/>
  <c r="E7"/>
  <c r="E85" s="1"/>
  <c r="E108"/>
  <c r="J37" i="11"/>
  <c r="J36"/>
  <c r="AY106" i="1"/>
  <c r="J35" i="11"/>
  <c r="AX106" i="1"/>
  <c r="BI145" i="11"/>
  <c r="BH145"/>
  <c r="BG145"/>
  <c r="BF145"/>
  <c r="T145"/>
  <c r="R145"/>
  <c r="P145"/>
  <c r="BK145"/>
  <c r="J145"/>
  <c r="BE145" s="1"/>
  <c r="BI139"/>
  <c r="BH139"/>
  <c r="BG139"/>
  <c r="BF139"/>
  <c r="T139"/>
  <c r="R139"/>
  <c r="P139"/>
  <c r="BK139"/>
  <c r="J139"/>
  <c r="BE139"/>
  <c r="BI132"/>
  <c r="BH132"/>
  <c r="BG132"/>
  <c r="BF132"/>
  <c r="T132"/>
  <c r="R132"/>
  <c r="P132"/>
  <c r="BK132"/>
  <c r="J132"/>
  <c r="BE132" s="1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 s="1"/>
  <c r="BI121"/>
  <c r="F37"/>
  <c r="BD106" i="1" s="1"/>
  <c r="BH121" i="11"/>
  <c r="BG121"/>
  <c r="F35"/>
  <c r="BB106" i="1" s="1"/>
  <c r="BF121" i="11"/>
  <c r="F34" s="1"/>
  <c r="BA106" i="1" s="1"/>
  <c r="T121" i="11"/>
  <c r="T120"/>
  <c r="T119" s="1"/>
  <c r="T118" s="1"/>
  <c r="R121"/>
  <c r="R120"/>
  <c r="R119" s="1"/>
  <c r="R118" s="1"/>
  <c r="P121"/>
  <c r="P120"/>
  <c r="P119" s="1"/>
  <c r="P118" s="1"/>
  <c r="AU106" i="1" s="1"/>
  <c r="BK121" i="11"/>
  <c r="J121"/>
  <c r="BE121" s="1"/>
  <c r="J115"/>
  <c r="F112"/>
  <c r="E110"/>
  <c r="J92"/>
  <c r="F89"/>
  <c r="E87"/>
  <c r="J21"/>
  <c r="E21"/>
  <c r="J114" s="1"/>
  <c r="J91"/>
  <c r="J20"/>
  <c r="J18"/>
  <c r="E18"/>
  <c r="F92" s="1"/>
  <c r="F115"/>
  <c r="J17"/>
  <c r="J15"/>
  <c r="E15"/>
  <c r="F114" s="1"/>
  <c r="J14"/>
  <c r="J12"/>
  <c r="J112" s="1"/>
  <c r="E7"/>
  <c r="E85" s="1"/>
  <c r="E108"/>
  <c r="J39" i="10"/>
  <c r="J38"/>
  <c r="AY105" i="1"/>
  <c r="J37" i="10"/>
  <c r="AX105" i="1"/>
  <c r="BI160" i="10"/>
  <c r="BH160"/>
  <c r="BG160"/>
  <c r="BF160"/>
  <c r="T160"/>
  <c r="T159"/>
  <c r="T158" s="1"/>
  <c r="R160"/>
  <c r="R159" s="1"/>
  <c r="R158" s="1"/>
  <c r="P160"/>
  <c r="P159"/>
  <c r="P158" s="1"/>
  <c r="BK160"/>
  <c r="BK159" s="1"/>
  <c r="J160"/>
  <c r="BE160" s="1"/>
  <c r="BI154"/>
  <c r="BH154"/>
  <c r="BG154"/>
  <c r="BF154"/>
  <c r="T154"/>
  <c r="T153"/>
  <c r="T152" s="1"/>
  <c r="R154"/>
  <c r="R153" s="1"/>
  <c r="R152" s="1"/>
  <c r="P154"/>
  <c r="P153"/>
  <c r="P152" s="1"/>
  <c r="BK154"/>
  <c r="BK153" s="1"/>
  <c r="J154"/>
  <c r="BE154" s="1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 s="1"/>
  <c r="BI146"/>
  <c r="BH146"/>
  <c r="BG146"/>
  <c r="BF146"/>
  <c r="T146"/>
  <c r="R146"/>
  <c r="P146"/>
  <c r="BK146"/>
  <c r="J146"/>
  <c r="BE146"/>
  <c r="BI142"/>
  <c r="BH142"/>
  <c r="BG142"/>
  <c r="BF142"/>
  <c r="T142"/>
  <c r="R142"/>
  <c r="P142"/>
  <c r="BK142"/>
  <c r="J142"/>
  <c r="BE142" s="1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 s="1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 s="1"/>
  <c r="BI137"/>
  <c r="BH137"/>
  <c r="BG137"/>
  <c r="BF137"/>
  <c r="T137"/>
  <c r="R137"/>
  <c r="P137"/>
  <c r="BK137"/>
  <c r="J137"/>
  <c r="BE137"/>
  <c r="BI133"/>
  <c r="BH133"/>
  <c r="BG133"/>
  <c r="BF133"/>
  <c r="T133"/>
  <c r="R133"/>
  <c r="P133"/>
  <c r="BK133"/>
  <c r="J133"/>
  <c r="BE133" s="1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 s="1"/>
  <c r="BI130"/>
  <c r="BH130"/>
  <c r="BG130"/>
  <c r="BF130"/>
  <c r="T130"/>
  <c r="R130"/>
  <c r="P130"/>
  <c r="BK130"/>
  <c r="J130"/>
  <c r="BE130"/>
  <c r="BI129"/>
  <c r="F39" s="1"/>
  <c r="BD105" i="1" s="1"/>
  <c r="BH129" i="10"/>
  <c r="BG129"/>
  <c r="F37" s="1"/>
  <c r="BB105" i="1" s="1"/>
  <c r="BF129" i="10"/>
  <c r="T129"/>
  <c r="T128"/>
  <c r="T127" s="1"/>
  <c r="T126" s="1"/>
  <c r="R129"/>
  <c r="R128"/>
  <c r="R127" s="1"/>
  <c r="R126" s="1"/>
  <c r="P129"/>
  <c r="P128"/>
  <c r="P127" s="1"/>
  <c r="P126" s="1"/>
  <c r="AU105" i="1" s="1"/>
  <c r="BK129" i="10"/>
  <c r="BK128" s="1"/>
  <c r="J129"/>
  <c r="BE129" s="1"/>
  <c r="J123"/>
  <c r="F120"/>
  <c r="E118"/>
  <c r="J94"/>
  <c r="F91"/>
  <c r="E89"/>
  <c r="J23"/>
  <c r="E23"/>
  <c r="J122" s="1"/>
  <c r="J93"/>
  <c r="J22"/>
  <c r="J20"/>
  <c r="E20"/>
  <c r="F94" s="1"/>
  <c r="F123"/>
  <c r="J19"/>
  <c r="J17"/>
  <c r="E17"/>
  <c r="F122" s="1"/>
  <c r="J16"/>
  <c r="J14"/>
  <c r="J120" s="1"/>
  <c r="E7"/>
  <c r="E85" s="1"/>
  <c r="E114"/>
  <c r="J39" i="9"/>
  <c r="J38"/>
  <c r="AY104" i="1"/>
  <c r="J37" i="9"/>
  <c r="AX104" i="1"/>
  <c r="BI160" i="9"/>
  <c r="BH160"/>
  <c r="BG160"/>
  <c r="BF160"/>
  <c r="T160"/>
  <c r="T159"/>
  <c r="T158" s="1"/>
  <c r="R160"/>
  <c r="R159" s="1"/>
  <c r="R158" s="1"/>
  <c r="P160"/>
  <c r="P159"/>
  <c r="P158" s="1"/>
  <c r="BK160"/>
  <c r="BK159" s="1"/>
  <c r="J160"/>
  <c r="BE160" s="1"/>
  <c r="BI154"/>
  <c r="BH154"/>
  <c r="BG154"/>
  <c r="BF154"/>
  <c r="T154"/>
  <c r="T153"/>
  <c r="T152" s="1"/>
  <c r="R154"/>
  <c r="R153" s="1"/>
  <c r="R152" s="1"/>
  <c r="P154"/>
  <c r="P153"/>
  <c r="P152" s="1"/>
  <c r="BK154"/>
  <c r="BK153" s="1"/>
  <c r="J154"/>
  <c r="BE154" s="1"/>
  <c r="BI151"/>
  <c r="BH151"/>
  <c r="BG151"/>
  <c r="BF151"/>
  <c r="T151"/>
  <c r="R151"/>
  <c r="P151"/>
  <c r="BK151"/>
  <c r="J151"/>
  <c r="BE151"/>
  <c r="BI150"/>
  <c r="BH150"/>
  <c r="BG150"/>
  <c r="BF150"/>
  <c r="T150"/>
  <c r="R150"/>
  <c r="P150"/>
  <c r="BK150"/>
  <c r="J150"/>
  <c r="BE150" s="1"/>
  <c r="BI146"/>
  <c r="BH146"/>
  <c r="BG146"/>
  <c r="BF146"/>
  <c r="T146"/>
  <c r="R146"/>
  <c r="P146"/>
  <c r="BK146"/>
  <c r="J146"/>
  <c r="BE146"/>
  <c r="BI142"/>
  <c r="BH142"/>
  <c r="BG142"/>
  <c r="BF142"/>
  <c r="T142"/>
  <c r="R142"/>
  <c r="P142"/>
  <c r="BK142"/>
  <c r="J142"/>
  <c r="BE142" s="1"/>
  <c r="BI141"/>
  <c r="BH141"/>
  <c r="BG141"/>
  <c r="BF141"/>
  <c r="T141"/>
  <c r="R141"/>
  <c r="P141"/>
  <c r="BK141"/>
  <c r="J141"/>
  <c r="BE141"/>
  <c r="BI140"/>
  <c r="BH140"/>
  <c r="BG140"/>
  <c r="BF140"/>
  <c r="T140"/>
  <c r="R140"/>
  <c r="P140"/>
  <c r="BK140"/>
  <c r="J140"/>
  <c r="BE140" s="1"/>
  <c r="BI139"/>
  <c r="BH139"/>
  <c r="BG139"/>
  <c r="BF139"/>
  <c r="T139"/>
  <c r="R139"/>
  <c r="P139"/>
  <c r="BK139"/>
  <c r="J139"/>
  <c r="BE139"/>
  <c r="BI138"/>
  <c r="BH138"/>
  <c r="BG138"/>
  <c r="BF138"/>
  <c r="T138"/>
  <c r="R138"/>
  <c r="P138"/>
  <c r="BK138"/>
  <c r="J138"/>
  <c r="BE138" s="1"/>
  <c r="BI137"/>
  <c r="BH137"/>
  <c r="BG137"/>
  <c r="BF137"/>
  <c r="T137"/>
  <c r="R137"/>
  <c r="P137"/>
  <c r="BK137"/>
  <c r="J137"/>
  <c r="BE137"/>
  <c r="BI133"/>
  <c r="BH133"/>
  <c r="BG133"/>
  <c r="BF133"/>
  <c r="T133"/>
  <c r="R133"/>
  <c r="P133"/>
  <c r="BK133"/>
  <c r="J133"/>
  <c r="BE133" s="1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 s="1"/>
  <c r="BI130"/>
  <c r="BH130"/>
  <c r="BG130"/>
  <c r="BF130"/>
  <c r="T130"/>
  <c r="R130"/>
  <c r="P130"/>
  <c r="BK130"/>
  <c r="J130"/>
  <c r="BE130"/>
  <c r="BI129"/>
  <c r="F39" s="1"/>
  <c r="BD104" i="1" s="1"/>
  <c r="BH129" i="9"/>
  <c r="BG129"/>
  <c r="F37" s="1"/>
  <c r="BB104" i="1" s="1"/>
  <c r="BF129" i="9"/>
  <c r="T129"/>
  <c r="T128"/>
  <c r="T127" s="1"/>
  <c r="T126" s="1"/>
  <c r="R129"/>
  <c r="R128"/>
  <c r="R127" s="1"/>
  <c r="P129"/>
  <c r="P128"/>
  <c r="P127" s="1"/>
  <c r="P126" s="1"/>
  <c r="AU104" i="1" s="1"/>
  <c r="BK129" i="9"/>
  <c r="J129"/>
  <c r="BE129" s="1"/>
  <c r="J123"/>
  <c r="F120"/>
  <c r="E118"/>
  <c r="J94"/>
  <c r="F91"/>
  <c r="E89"/>
  <c r="J23"/>
  <c r="E23"/>
  <c r="J122" s="1"/>
  <c r="J93"/>
  <c r="J22"/>
  <c r="J20"/>
  <c r="E20"/>
  <c r="F94" s="1"/>
  <c r="F123"/>
  <c r="J19"/>
  <c r="J17"/>
  <c r="E17"/>
  <c r="F122" s="1"/>
  <c r="J16"/>
  <c r="J14"/>
  <c r="J120" s="1"/>
  <c r="E7"/>
  <c r="E85" s="1"/>
  <c r="E114"/>
  <c r="J39" i="8"/>
  <c r="J38"/>
  <c r="AY103" i="1"/>
  <c r="J37" i="8"/>
  <c r="AX103" i="1"/>
  <c r="BI328" i="8"/>
  <c r="BH328"/>
  <c r="BG328"/>
  <c r="BF328"/>
  <c r="T328"/>
  <c r="T327"/>
  <c r="T326" s="1"/>
  <c r="R328"/>
  <c r="R327" s="1"/>
  <c r="R326" s="1"/>
  <c r="P328"/>
  <c r="P327"/>
  <c r="P326" s="1"/>
  <c r="BK328"/>
  <c r="BK327" s="1"/>
  <c r="J328"/>
  <c r="BE328"/>
  <c r="BI323"/>
  <c r="BH323"/>
  <c r="BG323"/>
  <c r="BF323"/>
  <c r="T323"/>
  <c r="R323"/>
  <c r="P323"/>
  <c r="BK323"/>
  <c r="J323"/>
  <c r="BE323" s="1"/>
  <c r="BI319"/>
  <c r="BH319"/>
  <c r="BG319"/>
  <c r="BF319"/>
  <c r="T319"/>
  <c r="R319"/>
  <c r="P319"/>
  <c r="BK319"/>
  <c r="J319"/>
  <c r="BE319"/>
  <c r="BI315"/>
  <c r="BH315"/>
  <c r="BG315"/>
  <c r="BF315"/>
  <c r="T315"/>
  <c r="T314"/>
  <c r="T313" s="1"/>
  <c r="R315"/>
  <c r="R314" s="1"/>
  <c r="R313" s="1"/>
  <c r="P315"/>
  <c r="P314"/>
  <c r="P313" s="1"/>
  <c r="BK315"/>
  <c r="J315"/>
  <c r="BE315"/>
  <c r="BI304"/>
  <c r="BH304"/>
  <c r="BG304"/>
  <c r="BF304"/>
  <c r="T304"/>
  <c r="T303"/>
  <c r="R304"/>
  <c r="R303"/>
  <c r="P304"/>
  <c r="P303"/>
  <c r="BK304"/>
  <c r="BK303"/>
  <c r="J303" s="1"/>
  <c r="J106" s="1"/>
  <c r="J304"/>
  <c r="BE304" s="1"/>
  <c r="BI297"/>
  <c r="BH297"/>
  <c r="BG297"/>
  <c r="BF297"/>
  <c r="T297"/>
  <c r="R297"/>
  <c r="P297"/>
  <c r="BK297"/>
  <c r="J297"/>
  <c r="BE297" s="1"/>
  <c r="BI291"/>
  <c r="BH291"/>
  <c r="BG291"/>
  <c r="BF291"/>
  <c r="T291"/>
  <c r="R291"/>
  <c r="P291"/>
  <c r="BK291"/>
  <c r="J291"/>
  <c r="BE291"/>
  <c r="BI287"/>
  <c r="BH287"/>
  <c r="BG287"/>
  <c r="BF287"/>
  <c r="T287"/>
  <c r="R287"/>
  <c r="R279" s="1"/>
  <c r="R254" s="1"/>
  <c r="P287"/>
  <c r="BK287"/>
  <c r="J287"/>
  <c r="BE287" s="1"/>
  <c r="BI281"/>
  <c r="BH281"/>
  <c r="BG281"/>
  <c r="BF281"/>
  <c r="T281"/>
  <c r="R281"/>
  <c r="P281"/>
  <c r="BK281"/>
  <c r="J281"/>
  <c r="BE281"/>
  <c r="BI280"/>
  <c r="BH280"/>
  <c r="BG280"/>
  <c r="BF280"/>
  <c r="T280"/>
  <c r="T279"/>
  <c r="T254" s="1"/>
  <c r="R280"/>
  <c r="P280"/>
  <c r="P279"/>
  <c r="P254" s="1"/>
  <c r="BK280"/>
  <c r="J280"/>
  <c r="BE280" s="1"/>
  <c r="BI275"/>
  <c r="BH275"/>
  <c r="BG275"/>
  <c r="BF275"/>
  <c r="T275"/>
  <c r="R275"/>
  <c r="P275"/>
  <c r="BK275"/>
  <c r="J275"/>
  <c r="BE275" s="1"/>
  <c r="BI271"/>
  <c r="BH271"/>
  <c r="BG271"/>
  <c r="BF271"/>
  <c r="T271"/>
  <c r="R271"/>
  <c r="P271"/>
  <c r="BK271"/>
  <c r="J271"/>
  <c r="BE271"/>
  <c r="BI267"/>
  <c r="BH267"/>
  <c r="BG267"/>
  <c r="BF267"/>
  <c r="T267"/>
  <c r="R267"/>
  <c r="P267"/>
  <c r="BK267"/>
  <c r="J267"/>
  <c r="BE267" s="1"/>
  <c r="BI263"/>
  <c r="BH263"/>
  <c r="BG263"/>
  <c r="BF263"/>
  <c r="T263"/>
  <c r="R263"/>
  <c r="P263"/>
  <c r="BK263"/>
  <c r="J263"/>
  <c r="BE263"/>
  <c r="BI259"/>
  <c r="BH259"/>
  <c r="BG259"/>
  <c r="BF259"/>
  <c r="T259"/>
  <c r="R259"/>
  <c r="P259"/>
  <c r="BK259"/>
  <c r="J259"/>
  <c r="BE259" s="1"/>
  <c r="BI255"/>
  <c r="BH255"/>
  <c r="BG255"/>
  <c r="BF255"/>
  <c r="T255"/>
  <c r="R255"/>
  <c r="P255"/>
  <c r="BK255"/>
  <c r="J255"/>
  <c r="BE255" s="1"/>
  <c r="BI253"/>
  <c r="BH253"/>
  <c r="BG253"/>
  <c r="BF253"/>
  <c r="T253"/>
  <c r="R253"/>
  <c r="P253"/>
  <c r="BK253"/>
  <c r="J253"/>
  <c r="BE253"/>
  <c r="BI252"/>
  <c r="BH252"/>
  <c r="BG252"/>
  <c r="BF252"/>
  <c r="T252"/>
  <c r="R252"/>
  <c r="P252"/>
  <c r="BK252"/>
  <c r="J252"/>
  <c r="BE252" s="1"/>
  <c r="BI248"/>
  <c r="BH248"/>
  <c r="BG248"/>
  <c r="BF248"/>
  <c r="T248"/>
  <c r="R248"/>
  <c r="P248"/>
  <c r="BK248"/>
  <c r="J248"/>
  <c r="BE248"/>
  <c r="BI244"/>
  <c r="BH244"/>
  <c r="BG244"/>
  <c r="BF244"/>
  <c r="T244"/>
  <c r="R244"/>
  <c r="P244"/>
  <c r="BK244"/>
  <c r="J244"/>
  <c r="BE244" s="1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 s="1"/>
  <c r="BI241"/>
  <c r="BH241"/>
  <c r="BG241"/>
  <c r="BF241"/>
  <c r="T241"/>
  <c r="R241"/>
  <c r="P241"/>
  <c r="BK241"/>
  <c r="J241"/>
  <c r="BE241"/>
  <c r="BI240"/>
  <c r="BH240"/>
  <c r="BG240"/>
  <c r="BF240"/>
  <c r="T240"/>
  <c r="R240"/>
  <c r="P240"/>
  <c r="BK240"/>
  <c r="J240"/>
  <c r="BE240" s="1"/>
  <c r="BI239"/>
  <c r="BH239"/>
  <c r="BG239"/>
  <c r="BF239"/>
  <c r="T239"/>
  <c r="R239"/>
  <c r="P239"/>
  <c r="BK239"/>
  <c r="J239"/>
  <c r="BE239"/>
  <c r="BI235"/>
  <c r="BH235"/>
  <c r="BG235"/>
  <c r="BF235"/>
  <c r="T235"/>
  <c r="R235"/>
  <c r="P235"/>
  <c r="BK235"/>
  <c r="J235"/>
  <c r="BE235" s="1"/>
  <c r="BI234"/>
  <c r="BH234"/>
  <c r="BG234"/>
  <c r="BF234"/>
  <c r="T234"/>
  <c r="R234"/>
  <c r="P234"/>
  <c r="BK234"/>
  <c r="J234"/>
  <c r="BE234"/>
  <c r="BI233"/>
  <c r="BH233"/>
  <c r="BG233"/>
  <c r="BF233"/>
  <c r="T233"/>
  <c r="R233"/>
  <c r="R230" s="1"/>
  <c r="P233"/>
  <c r="BK233"/>
  <c r="J233"/>
  <c r="BE233" s="1"/>
  <c r="BI232"/>
  <c r="BH232"/>
  <c r="BG232"/>
  <c r="BF232"/>
  <c r="T232"/>
  <c r="R232"/>
  <c r="P232"/>
  <c r="BK232"/>
  <c r="J232"/>
  <c r="BE232"/>
  <c r="BI231"/>
  <c r="BH231"/>
  <c r="BG231"/>
  <c r="BF231"/>
  <c r="T231"/>
  <c r="T230"/>
  <c r="R231"/>
  <c r="P231"/>
  <c r="P230"/>
  <c r="BK231"/>
  <c r="J231"/>
  <c r="BE231" s="1"/>
  <c r="BI226"/>
  <c r="BH226"/>
  <c r="BG226"/>
  <c r="BF226"/>
  <c r="T226"/>
  <c r="R226"/>
  <c r="P226"/>
  <c r="BK226"/>
  <c r="J226"/>
  <c r="BE226" s="1"/>
  <c r="BI224"/>
  <c r="BH224"/>
  <c r="BG224"/>
  <c r="BF224"/>
  <c r="T224"/>
  <c r="R224"/>
  <c r="P224"/>
  <c r="BK224"/>
  <c r="J224"/>
  <c r="BE224"/>
  <c r="BI220"/>
  <c r="BH220"/>
  <c r="BG220"/>
  <c r="BF220"/>
  <c r="T220"/>
  <c r="R220"/>
  <c r="P220"/>
  <c r="BK220"/>
  <c r="J220"/>
  <c r="BE220" s="1"/>
  <c r="BI216"/>
  <c r="BH216"/>
  <c r="BG216"/>
  <c r="BF216"/>
  <c r="T216"/>
  <c r="R216"/>
  <c r="P216"/>
  <c r="BK216"/>
  <c r="J216"/>
  <c r="BE216"/>
  <c r="BI212"/>
  <c r="BH212"/>
  <c r="BG212"/>
  <c r="BF212"/>
  <c r="T212"/>
  <c r="R212"/>
  <c r="R206" s="1"/>
  <c r="P212"/>
  <c r="BK212"/>
  <c r="J212"/>
  <c r="BE212" s="1"/>
  <c r="BI211"/>
  <c r="BH211"/>
  <c r="BG211"/>
  <c r="BF211"/>
  <c r="T211"/>
  <c r="R211"/>
  <c r="P211"/>
  <c r="BK211"/>
  <c r="J211"/>
  <c r="BE211"/>
  <c r="BI207"/>
  <c r="BH207"/>
  <c r="BG207"/>
  <c r="BF207"/>
  <c r="T207"/>
  <c r="T206"/>
  <c r="R207"/>
  <c r="P207"/>
  <c r="P206"/>
  <c r="BK207"/>
  <c r="J207"/>
  <c r="BE207" s="1"/>
  <c r="BI202"/>
  <c r="BH202"/>
  <c r="BG202"/>
  <c r="BF202"/>
  <c r="T202"/>
  <c r="T201"/>
  <c r="R202"/>
  <c r="R201"/>
  <c r="P202"/>
  <c r="P201"/>
  <c r="BK202"/>
  <c r="BK201" s="1"/>
  <c r="J201" s="1"/>
  <c r="J101" s="1"/>
  <c r="J202"/>
  <c r="BE202" s="1"/>
  <c r="BI197"/>
  <c r="BH197"/>
  <c r="BG197"/>
  <c r="BF197"/>
  <c r="T197"/>
  <c r="R197"/>
  <c r="P197"/>
  <c r="BK197"/>
  <c r="J197"/>
  <c r="BE197" s="1"/>
  <c r="BI193"/>
  <c r="BH193"/>
  <c r="BG193"/>
  <c r="BF193"/>
  <c r="T193"/>
  <c r="R193"/>
  <c r="P193"/>
  <c r="BK193"/>
  <c r="J193"/>
  <c r="BE193"/>
  <c r="BI192"/>
  <c r="BH192"/>
  <c r="BG192"/>
  <c r="BF192"/>
  <c r="T192"/>
  <c r="R192"/>
  <c r="P192"/>
  <c r="BK192"/>
  <c r="J192"/>
  <c r="BE192" s="1"/>
  <c r="BI184"/>
  <c r="BH184"/>
  <c r="BG184"/>
  <c r="BF184"/>
  <c r="T184"/>
  <c r="R184"/>
  <c r="P184"/>
  <c r="BK184"/>
  <c r="J184"/>
  <c r="BE184"/>
  <c r="BI180"/>
  <c r="BH180"/>
  <c r="BG180"/>
  <c r="BF180"/>
  <c r="T180"/>
  <c r="R180"/>
  <c r="P180"/>
  <c r="BK180"/>
  <c r="J180"/>
  <c r="BE180" s="1"/>
  <c r="BI176"/>
  <c r="BH176"/>
  <c r="BG176"/>
  <c r="BF176"/>
  <c r="T176"/>
  <c r="R176"/>
  <c r="P176"/>
  <c r="BK176"/>
  <c r="J176"/>
  <c r="BE176"/>
  <c r="BI172"/>
  <c r="BH172"/>
  <c r="BG172"/>
  <c r="BF172"/>
  <c r="T172"/>
  <c r="R172"/>
  <c r="P172"/>
  <c r="BK172"/>
  <c r="J172"/>
  <c r="BE172" s="1"/>
  <c r="BI168"/>
  <c r="BH168"/>
  <c r="BG168"/>
  <c r="BF168"/>
  <c r="T168"/>
  <c r="R168"/>
  <c r="P168"/>
  <c r="BK168"/>
  <c r="J168"/>
  <c r="BE168"/>
  <c r="BI164"/>
  <c r="BH164"/>
  <c r="BG164"/>
  <c r="BF164"/>
  <c r="T164"/>
  <c r="R164"/>
  <c r="P164"/>
  <c r="BK164"/>
  <c r="J164"/>
  <c r="BE164" s="1"/>
  <c r="BI158"/>
  <c r="BH158"/>
  <c r="BG158"/>
  <c r="BF158"/>
  <c r="T158"/>
  <c r="R158"/>
  <c r="P158"/>
  <c r="BK158"/>
  <c r="J158"/>
  <c r="BE158"/>
  <c r="BI154"/>
  <c r="BH154"/>
  <c r="BG154"/>
  <c r="BF154"/>
  <c r="T154"/>
  <c r="R154"/>
  <c r="P154"/>
  <c r="BK154"/>
  <c r="J154"/>
  <c r="BE154" s="1"/>
  <c r="BI151"/>
  <c r="BH151"/>
  <c r="BG151"/>
  <c r="BF151"/>
  <c r="T151"/>
  <c r="R151"/>
  <c r="P151"/>
  <c r="BK151"/>
  <c r="J151"/>
  <c r="BE151"/>
  <c r="BI147"/>
  <c r="BH147"/>
  <c r="BG147"/>
  <c r="BF147"/>
  <c r="T147"/>
  <c r="R147"/>
  <c r="P147"/>
  <c r="BK147"/>
  <c r="J147"/>
  <c r="BE147" s="1"/>
  <c r="BI143"/>
  <c r="BH143"/>
  <c r="BG143"/>
  <c r="BF143"/>
  <c r="T143"/>
  <c r="R143"/>
  <c r="P143"/>
  <c r="BK143"/>
  <c r="J143"/>
  <c r="BE143"/>
  <c r="BI139"/>
  <c r="BH139"/>
  <c r="BG139"/>
  <c r="BF139"/>
  <c r="T139"/>
  <c r="R139"/>
  <c r="P139"/>
  <c r="BK139"/>
  <c r="J139"/>
  <c r="BE139" s="1"/>
  <c r="BI135"/>
  <c r="F39"/>
  <c r="BD103" i="1" s="1"/>
  <c r="BH135" i="8"/>
  <c r="F38" s="1"/>
  <c r="BC103" i="1" s="1"/>
  <c r="BG135" i="8"/>
  <c r="F37" s="1"/>
  <c r="BB103" i="1" s="1"/>
  <c r="BF135" i="8"/>
  <c r="F36" s="1"/>
  <c r="BA103" i="1" s="1"/>
  <c r="T135" i="8"/>
  <c r="T134"/>
  <c r="T133" s="1"/>
  <c r="T132" s="1"/>
  <c r="R135"/>
  <c r="R134"/>
  <c r="R133" s="1"/>
  <c r="R132" s="1"/>
  <c r="P135"/>
  <c r="P134"/>
  <c r="P133" s="1"/>
  <c r="P132" s="1"/>
  <c r="AU103" i="1" s="1"/>
  <c r="BK135" i="8"/>
  <c r="J135"/>
  <c r="BE135" s="1"/>
  <c r="J129"/>
  <c r="F126"/>
  <c r="E124"/>
  <c r="J94"/>
  <c r="F91"/>
  <c r="E89"/>
  <c r="J23"/>
  <c r="E23"/>
  <c r="J128" s="1"/>
  <c r="J93"/>
  <c r="J22"/>
  <c r="J20"/>
  <c r="E20"/>
  <c r="F94" s="1"/>
  <c r="F129"/>
  <c r="J19"/>
  <c r="J17"/>
  <c r="E17"/>
  <c r="F128" s="1"/>
  <c r="J16"/>
  <c r="J14"/>
  <c r="J126" s="1"/>
  <c r="E7"/>
  <c r="E85" s="1"/>
  <c r="E120"/>
  <c r="J39" i="7"/>
  <c r="J38"/>
  <c r="AY102" i="1"/>
  <c r="J37" i="7"/>
  <c r="AX102" i="1"/>
  <c r="BI331" i="7"/>
  <c r="BH331"/>
  <c r="BG331"/>
  <c r="BF331"/>
  <c r="T331"/>
  <c r="T330"/>
  <c r="T329" s="1"/>
  <c r="R331"/>
  <c r="R330" s="1"/>
  <c r="R329" s="1"/>
  <c r="P331"/>
  <c r="P330"/>
  <c r="P329" s="1"/>
  <c r="BK331"/>
  <c r="BK330" s="1"/>
  <c r="J331"/>
  <c r="BE331"/>
  <c r="BI326"/>
  <c r="BH326"/>
  <c r="BG326"/>
  <c r="BF326"/>
  <c r="T326"/>
  <c r="R326"/>
  <c r="P326"/>
  <c r="BK326"/>
  <c r="J326"/>
  <c r="BE326" s="1"/>
  <c r="BI322"/>
  <c r="BH322"/>
  <c r="BG322"/>
  <c r="BF322"/>
  <c r="T322"/>
  <c r="R322"/>
  <c r="P322"/>
  <c r="BK322"/>
  <c r="J322"/>
  <c r="BE322"/>
  <c r="BI318"/>
  <c r="BH318"/>
  <c r="BG318"/>
  <c r="BF318"/>
  <c r="T318"/>
  <c r="T317"/>
  <c r="T316" s="1"/>
  <c r="R318"/>
  <c r="R317" s="1"/>
  <c r="R316" s="1"/>
  <c r="P318"/>
  <c r="P317"/>
  <c r="P316" s="1"/>
  <c r="BK318"/>
  <c r="J318"/>
  <c r="BE318"/>
  <c r="BI307"/>
  <c r="BH307"/>
  <c r="BG307"/>
  <c r="BF307"/>
  <c r="T307"/>
  <c r="T306"/>
  <c r="R307"/>
  <c r="R306"/>
  <c r="P307"/>
  <c r="P306"/>
  <c r="BK307"/>
  <c r="BK306"/>
  <c r="J306" s="1"/>
  <c r="J106" s="1"/>
  <c r="J307"/>
  <c r="BE307" s="1"/>
  <c r="BI300"/>
  <c r="BH300"/>
  <c r="BG300"/>
  <c r="BF300"/>
  <c r="T300"/>
  <c r="R300"/>
  <c r="P300"/>
  <c r="BK300"/>
  <c r="J300"/>
  <c r="BE300"/>
  <c r="BI294"/>
  <c r="BH294"/>
  <c r="BG294"/>
  <c r="BF294"/>
  <c r="T294"/>
  <c r="R294"/>
  <c r="P294"/>
  <c r="BK294"/>
  <c r="J294"/>
  <c r="BE294" s="1"/>
  <c r="BI290"/>
  <c r="BH290"/>
  <c r="BG290"/>
  <c r="BF290"/>
  <c r="T290"/>
  <c r="R290"/>
  <c r="R282" s="1"/>
  <c r="R257" s="1"/>
  <c r="P290"/>
  <c r="BK290"/>
  <c r="J290"/>
  <c r="BE290"/>
  <c r="BI284"/>
  <c r="BH284"/>
  <c r="BG284"/>
  <c r="BF284"/>
  <c r="T284"/>
  <c r="R284"/>
  <c r="P284"/>
  <c r="BK284"/>
  <c r="J284"/>
  <c r="BE284" s="1"/>
  <c r="BI283"/>
  <c r="BH283"/>
  <c r="BG283"/>
  <c r="BF283"/>
  <c r="T283"/>
  <c r="T282"/>
  <c r="T257" s="1"/>
  <c r="R283"/>
  <c r="P283"/>
  <c r="P282"/>
  <c r="P257" s="1"/>
  <c r="BK283"/>
  <c r="J283"/>
  <c r="BE283" s="1"/>
  <c r="BI278"/>
  <c r="BH278"/>
  <c r="BG278"/>
  <c r="BF278"/>
  <c r="T278"/>
  <c r="R278"/>
  <c r="P278"/>
  <c r="BK278"/>
  <c r="J278"/>
  <c r="BE278" s="1"/>
  <c r="BI274"/>
  <c r="BH274"/>
  <c r="BG274"/>
  <c r="BF274"/>
  <c r="T274"/>
  <c r="R274"/>
  <c r="P274"/>
  <c r="BK274"/>
  <c r="J274"/>
  <c r="BE274"/>
  <c r="BI270"/>
  <c r="BH270"/>
  <c r="BG270"/>
  <c r="BF270"/>
  <c r="T270"/>
  <c r="R270"/>
  <c r="P270"/>
  <c r="BK270"/>
  <c r="J270"/>
  <c r="BE270" s="1"/>
  <c r="BI266"/>
  <c r="BH266"/>
  <c r="BG266"/>
  <c r="BF266"/>
  <c r="T266"/>
  <c r="R266"/>
  <c r="P266"/>
  <c r="BK266"/>
  <c r="J266"/>
  <c r="BE266"/>
  <c r="BI262"/>
  <c r="BH262"/>
  <c r="BG262"/>
  <c r="BF262"/>
  <c r="T262"/>
  <c r="R262"/>
  <c r="P262"/>
  <c r="BK262"/>
  <c r="J262"/>
  <c r="BE262" s="1"/>
  <c r="BI258"/>
  <c r="BH258"/>
  <c r="BG258"/>
  <c r="BF258"/>
  <c r="T258"/>
  <c r="R258"/>
  <c r="P258"/>
  <c r="BK258"/>
  <c r="J258"/>
  <c r="BE258" s="1"/>
  <c r="BI256"/>
  <c r="BH256"/>
  <c r="BG256"/>
  <c r="BF256"/>
  <c r="T256"/>
  <c r="R256"/>
  <c r="P256"/>
  <c r="BK256"/>
  <c r="J256"/>
  <c r="BE256" s="1"/>
  <c r="BI255"/>
  <c r="BH255"/>
  <c r="BG255"/>
  <c r="BF255"/>
  <c r="T255"/>
  <c r="R255"/>
  <c r="P255"/>
  <c r="BK255"/>
  <c r="J255"/>
  <c r="BE255"/>
  <c r="BI251"/>
  <c r="BH251"/>
  <c r="BG251"/>
  <c r="BF251"/>
  <c r="T251"/>
  <c r="R251"/>
  <c r="P251"/>
  <c r="BK251"/>
  <c r="J251"/>
  <c r="BE251" s="1"/>
  <c r="BI247"/>
  <c r="BH247"/>
  <c r="BG247"/>
  <c r="BF247"/>
  <c r="T247"/>
  <c r="R247"/>
  <c r="P247"/>
  <c r="BK247"/>
  <c r="J247"/>
  <c r="BE247"/>
  <c r="BI246"/>
  <c r="BH246"/>
  <c r="BG246"/>
  <c r="BF246"/>
  <c r="T246"/>
  <c r="R246"/>
  <c r="P246"/>
  <c r="BK246"/>
  <c r="J246"/>
  <c r="BE246" s="1"/>
  <c r="BI245"/>
  <c r="BH245"/>
  <c r="BG245"/>
  <c r="BF245"/>
  <c r="T245"/>
  <c r="R245"/>
  <c r="P245"/>
  <c r="BK245"/>
  <c r="J245"/>
  <c r="BE245"/>
  <c r="BI244"/>
  <c r="BH244"/>
  <c r="BG244"/>
  <c r="BF244"/>
  <c r="T244"/>
  <c r="R244"/>
  <c r="P244"/>
  <c r="BK244"/>
  <c r="J244"/>
  <c r="BE244" s="1"/>
  <c r="BI243"/>
  <c r="BH243"/>
  <c r="BG243"/>
  <c r="BF243"/>
  <c r="T243"/>
  <c r="R243"/>
  <c r="P243"/>
  <c r="BK243"/>
  <c r="J243"/>
  <c r="BE243"/>
  <c r="BI242"/>
  <c r="BH242"/>
  <c r="BG242"/>
  <c r="BF242"/>
  <c r="T242"/>
  <c r="R242"/>
  <c r="P242"/>
  <c r="BK242"/>
  <c r="J242"/>
  <c r="BE242" s="1"/>
  <c r="BI238"/>
  <c r="BH238"/>
  <c r="BG238"/>
  <c r="BF238"/>
  <c r="T238"/>
  <c r="R238"/>
  <c r="P238"/>
  <c r="BK238"/>
  <c r="J238"/>
  <c r="BE238"/>
  <c r="BI237"/>
  <c r="BH237"/>
  <c r="BG237"/>
  <c r="BF237"/>
  <c r="T237"/>
  <c r="R237"/>
  <c r="P237"/>
  <c r="BK237"/>
  <c r="J237"/>
  <c r="BE237" s="1"/>
  <c r="BI236"/>
  <c r="BH236"/>
  <c r="BG236"/>
  <c r="BF236"/>
  <c r="T236"/>
  <c r="R236"/>
  <c r="R233" s="1"/>
  <c r="P236"/>
  <c r="BK236"/>
  <c r="J236"/>
  <c r="BE236"/>
  <c r="BI235"/>
  <c r="BH235"/>
  <c r="BG235"/>
  <c r="BF235"/>
  <c r="T235"/>
  <c r="R235"/>
  <c r="P235"/>
  <c r="BK235"/>
  <c r="J235"/>
  <c r="BE235" s="1"/>
  <c r="BI234"/>
  <c r="BH234"/>
  <c r="BG234"/>
  <c r="BF234"/>
  <c r="T234"/>
  <c r="T233"/>
  <c r="R234"/>
  <c r="P234"/>
  <c r="P233"/>
  <c r="BK234"/>
  <c r="J234"/>
  <c r="BE234" s="1"/>
  <c r="BI229"/>
  <c r="BH229"/>
  <c r="BG229"/>
  <c r="BF229"/>
  <c r="T229"/>
  <c r="R229"/>
  <c r="P229"/>
  <c r="BK229"/>
  <c r="J229"/>
  <c r="BE229" s="1"/>
  <c r="BI227"/>
  <c r="BH227"/>
  <c r="BG227"/>
  <c r="BF227"/>
  <c r="T227"/>
  <c r="R227"/>
  <c r="P227"/>
  <c r="BK227"/>
  <c r="J227"/>
  <c r="BE227"/>
  <c r="BI223"/>
  <c r="BH223"/>
  <c r="BG223"/>
  <c r="BF223"/>
  <c r="T223"/>
  <c r="R223"/>
  <c r="P223"/>
  <c r="BK223"/>
  <c r="J223"/>
  <c r="BE223" s="1"/>
  <c r="BI219"/>
  <c r="BH219"/>
  <c r="BG219"/>
  <c r="BF219"/>
  <c r="T219"/>
  <c r="R219"/>
  <c r="P219"/>
  <c r="BK219"/>
  <c r="J219"/>
  <c r="BE219"/>
  <c r="BI215"/>
  <c r="BH215"/>
  <c r="BG215"/>
  <c r="BF215"/>
  <c r="T215"/>
  <c r="R215"/>
  <c r="R209" s="1"/>
  <c r="P215"/>
  <c r="BK215"/>
  <c r="J215"/>
  <c r="BE215" s="1"/>
  <c r="BI214"/>
  <c r="BH214"/>
  <c r="BG214"/>
  <c r="BF214"/>
  <c r="T214"/>
  <c r="R214"/>
  <c r="P214"/>
  <c r="BK214"/>
  <c r="J214"/>
  <c r="BE214"/>
  <c r="BI210"/>
  <c r="BH210"/>
  <c r="BG210"/>
  <c r="BF210"/>
  <c r="T210"/>
  <c r="T209"/>
  <c r="R210"/>
  <c r="P210"/>
  <c r="P209"/>
  <c r="BK210"/>
  <c r="J210"/>
  <c r="BE210" s="1"/>
  <c r="BI205"/>
  <c r="BH205"/>
  <c r="BG205"/>
  <c r="BF205"/>
  <c r="T205"/>
  <c r="T204"/>
  <c r="R205"/>
  <c r="R204"/>
  <c r="P205"/>
  <c r="P204"/>
  <c r="BK205"/>
  <c r="BK204"/>
  <c r="J204" s="1"/>
  <c r="J101" s="1"/>
  <c r="J205"/>
  <c r="BE205" s="1"/>
  <c r="BI200"/>
  <c r="BH200"/>
  <c r="BG200"/>
  <c r="BF200"/>
  <c r="T200"/>
  <c r="R200"/>
  <c r="P200"/>
  <c r="BK200"/>
  <c r="J200"/>
  <c r="BE200" s="1"/>
  <c r="BI196"/>
  <c r="BH196"/>
  <c r="BG196"/>
  <c r="BF196"/>
  <c r="T196"/>
  <c r="R196"/>
  <c r="P196"/>
  <c r="BK196"/>
  <c r="J196"/>
  <c r="BE196"/>
  <c r="BI192"/>
  <c r="BH192"/>
  <c r="BG192"/>
  <c r="BF192"/>
  <c r="T192"/>
  <c r="R192"/>
  <c r="P192"/>
  <c r="BK192"/>
  <c r="J192"/>
  <c r="BE192" s="1"/>
  <c r="BI184"/>
  <c r="BH184"/>
  <c r="BG184"/>
  <c r="BF184"/>
  <c r="T184"/>
  <c r="R184"/>
  <c r="P184"/>
  <c r="BK184"/>
  <c r="J184"/>
  <c r="BE184"/>
  <c r="BI180"/>
  <c r="BH180"/>
  <c r="BG180"/>
  <c r="BF180"/>
  <c r="T180"/>
  <c r="R180"/>
  <c r="P180"/>
  <c r="BK180"/>
  <c r="J180"/>
  <c r="BE180" s="1"/>
  <c r="BI176"/>
  <c r="BH176"/>
  <c r="BG176"/>
  <c r="BF176"/>
  <c r="T176"/>
  <c r="R176"/>
  <c r="P176"/>
  <c r="BK176"/>
  <c r="J176"/>
  <c r="BE176"/>
  <c r="BI172"/>
  <c r="BH172"/>
  <c r="BG172"/>
  <c r="BF172"/>
  <c r="T172"/>
  <c r="R172"/>
  <c r="P172"/>
  <c r="BK172"/>
  <c r="J172"/>
  <c r="BE172" s="1"/>
  <c r="BI168"/>
  <c r="BH168"/>
  <c r="BG168"/>
  <c r="BF168"/>
  <c r="T168"/>
  <c r="R168"/>
  <c r="P168"/>
  <c r="BK168"/>
  <c r="J168"/>
  <c r="BE168"/>
  <c r="BI164"/>
  <c r="BH164"/>
  <c r="BG164"/>
  <c r="BF164"/>
  <c r="T164"/>
  <c r="R164"/>
  <c r="P164"/>
  <c r="BK164"/>
  <c r="J164"/>
  <c r="BE164" s="1"/>
  <c r="BI158"/>
  <c r="BH158"/>
  <c r="BG158"/>
  <c r="BF158"/>
  <c r="T158"/>
  <c r="R158"/>
  <c r="P158"/>
  <c r="BK158"/>
  <c r="J158"/>
  <c r="BE158"/>
  <c r="BI154"/>
  <c r="BH154"/>
  <c r="BG154"/>
  <c r="BF154"/>
  <c r="T154"/>
  <c r="R154"/>
  <c r="P154"/>
  <c r="BK154"/>
  <c r="J154"/>
  <c r="BE154" s="1"/>
  <c r="BI151"/>
  <c r="BH151"/>
  <c r="BG151"/>
  <c r="BF151"/>
  <c r="T151"/>
  <c r="R151"/>
  <c r="P151"/>
  <c r="BK151"/>
  <c r="J151"/>
  <c r="BE151"/>
  <c r="BI147"/>
  <c r="BH147"/>
  <c r="BG147"/>
  <c r="BF147"/>
  <c r="T147"/>
  <c r="R147"/>
  <c r="P147"/>
  <c r="BK147"/>
  <c r="J147"/>
  <c r="BE147" s="1"/>
  <c r="BI143"/>
  <c r="BH143"/>
  <c r="BG143"/>
  <c r="BF143"/>
  <c r="T143"/>
  <c r="R143"/>
  <c r="P143"/>
  <c r="BK143"/>
  <c r="J143"/>
  <c r="BE143"/>
  <c r="BI139"/>
  <c r="BH139"/>
  <c r="BG139"/>
  <c r="BF139"/>
  <c r="T139"/>
  <c r="R139"/>
  <c r="P139"/>
  <c r="BK139"/>
  <c r="J139"/>
  <c r="BE139" s="1"/>
  <c r="BI135"/>
  <c r="F39"/>
  <c r="BD102" i="1" s="1"/>
  <c r="BH135" i="7"/>
  <c r="BG135"/>
  <c r="F37"/>
  <c r="BB102" i="1" s="1"/>
  <c r="BF135" i="7"/>
  <c r="F36" s="1"/>
  <c r="BA102" i="1" s="1"/>
  <c r="T135" i="7"/>
  <c r="T134"/>
  <c r="R135"/>
  <c r="R134"/>
  <c r="R133" s="1"/>
  <c r="R132" s="1"/>
  <c r="P135"/>
  <c r="P134"/>
  <c r="P133" s="1"/>
  <c r="BK135"/>
  <c r="J135"/>
  <c r="BE135" s="1"/>
  <c r="J129"/>
  <c r="F126"/>
  <c r="E124"/>
  <c r="J94"/>
  <c r="F91"/>
  <c r="E89"/>
  <c r="J23"/>
  <c r="E23"/>
  <c r="J128" s="1"/>
  <c r="J93"/>
  <c r="J22"/>
  <c r="J20"/>
  <c r="E20"/>
  <c r="F94" s="1"/>
  <c r="F129"/>
  <c r="J19"/>
  <c r="J17"/>
  <c r="E17"/>
  <c r="F128" s="1"/>
  <c r="J16"/>
  <c r="J14"/>
  <c r="J126" s="1"/>
  <c r="E7"/>
  <c r="E85" s="1"/>
  <c r="E120"/>
  <c r="J37" i="6"/>
  <c r="J36"/>
  <c r="AY100" i="1"/>
  <c r="J35" i="6"/>
  <c r="AX100" i="1"/>
  <c r="BI136" i="6"/>
  <c r="BH136"/>
  <c r="BG136"/>
  <c r="BF136"/>
  <c r="T136"/>
  <c r="R136"/>
  <c r="P136"/>
  <c r="BK136"/>
  <c r="J136"/>
  <c r="BE136"/>
  <c r="BI135"/>
  <c r="BH135"/>
  <c r="BG135"/>
  <c r="BF135"/>
  <c r="T135"/>
  <c r="R135"/>
  <c r="P135"/>
  <c r="BK135"/>
  <c r="J135"/>
  <c r="BE135"/>
  <c r="BI134"/>
  <c r="BH134"/>
  <c r="BG134"/>
  <c r="BF134"/>
  <c r="T134"/>
  <c r="R134"/>
  <c r="P134"/>
  <c r="BK134"/>
  <c r="J134"/>
  <c r="BE134"/>
  <c r="BI133"/>
  <c r="BH133"/>
  <c r="BG133"/>
  <c r="BF133"/>
  <c r="T133"/>
  <c r="R133"/>
  <c r="P133"/>
  <c r="BK133"/>
  <c r="J133"/>
  <c r="BE133"/>
  <c r="BI132"/>
  <c r="BH132"/>
  <c r="BG132"/>
  <c r="BF132"/>
  <c r="T132"/>
  <c r="R132"/>
  <c r="P132"/>
  <c r="BK132"/>
  <c r="J132"/>
  <c r="BE132"/>
  <c r="BI131"/>
  <c r="BH131"/>
  <c r="BG131"/>
  <c r="BF131"/>
  <c r="T131"/>
  <c r="R131"/>
  <c r="P131"/>
  <c r="BK131"/>
  <c r="J131"/>
  <c r="BE131"/>
  <c r="BI130"/>
  <c r="BH130"/>
  <c r="BG130"/>
  <c r="BF130"/>
  <c r="T130"/>
  <c r="R130"/>
  <c r="P130"/>
  <c r="BK130"/>
  <c r="J130"/>
  <c r="BE130"/>
  <c r="BI129"/>
  <c r="BH129"/>
  <c r="BG129"/>
  <c r="BF129"/>
  <c r="T129"/>
  <c r="R129"/>
  <c r="P129"/>
  <c r="BK129"/>
  <c r="J129"/>
  <c r="BE129"/>
  <c r="BI128"/>
  <c r="BH128"/>
  <c r="BG128"/>
  <c r="BF128"/>
  <c r="T128"/>
  <c r="R128"/>
  <c r="P128"/>
  <c r="BK128"/>
  <c r="J128"/>
  <c r="BE128"/>
  <c r="BI127"/>
  <c r="BH127"/>
  <c r="BG127"/>
  <c r="BF127"/>
  <c r="T127"/>
  <c r="R127"/>
  <c r="P127"/>
  <c r="BK127"/>
  <c r="J127"/>
  <c r="BE127"/>
  <c r="BI126"/>
  <c r="BH126"/>
  <c r="BG126"/>
  <c r="BF126"/>
  <c r="T126"/>
  <c r="R126"/>
  <c r="P126"/>
  <c r="BK126"/>
  <c r="J126"/>
  <c r="BE126"/>
  <c r="BI125"/>
  <c r="BH125"/>
  <c r="BG125"/>
  <c r="BF125"/>
  <c r="T125"/>
  <c r="R125"/>
  <c r="P125"/>
  <c r="BK125"/>
  <c r="J125"/>
  <c r="BE125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F37"/>
  <c r="BD100" i="1" s="1"/>
  <c r="BH121" i="6"/>
  <c r="BG121"/>
  <c r="F35" s="1"/>
  <c r="BB100" i="1" s="1"/>
  <c r="BF121" i="6"/>
  <c r="F34" s="1"/>
  <c r="BA100" i="1" s="1"/>
  <c r="T121" i="6"/>
  <c r="T120"/>
  <c r="T119" s="1"/>
  <c r="T118" s="1"/>
  <c r="R121"/>
  <c r="R120"/>
  <c r="R119" s="1"/>
  <c r="R118" s="1"/>
  <c r="P121"/>
  <c r="P120"/>
  <c r="P119" s="1"/>
  <c r="P118" s="1"/>
  <c r="AU100" i="1" s="1"/>
  <c r="BK121" i="6"/>
  <c r="J121"/>
  <c r="BE121" s="1"/>
  <c r="J115"/>
  <c r="F112"/>
  <c r="E110"/>
  <c r="J92"/>
  <c r="F89"/>
  <c r="E87"/>
  <c r="J21"/>
  <c r="E21"/>
  <c r="J114" s="1"/>
  <c r="J91"/>
  <c r="J20"/>
  <c r="J18"/>
  <c r="E18"/>
  <c r="F92" s="1"/>
  <c r="F115"/>
  <c r="J17"/>
  <c r="J15"/>
  <c r="E15"/>
  <c r="F114" s="1"/>
  <c r="J14"/>
  <c r="J12"/>
  <c r="J112" s="1"/>
  <c r="E7"/>
  <c r="E85" s="1"/>
  <c r="E108"/>
  <c r="J37" i="5"/>
  <c r="J36"/>
  <c r="AY99" i="1"/>
  <c r="J35" i="5"/>
  <c r="AX99" i="1"/>
  <c r="BI267" i="5"/>
  <c r="BH267"/>
  <c r="BG267"/>
  <c r="BF267"/>
  <c r="T267"/>
  <c r="R267"/>
  <c r="P267"/>
  <c r="BK267"/>
  <c r="J267"/>
  <c r="BE267"/>
  <c r="BI262"/>
  <c r="BH262"/>
  <c r="BG262"/>
  <c r="BF262"/>
  <c r="T262"/>
  <c r="T261"/>
  <c r="R262"/>
  <c r="R261"/>
  <c r="P262"/>
  <c r="P261"/>
  <c r="BK262"/>
  <c r="BK261"/>
  <c r="J261" s="1"/>
  <c r="J103" s="1"/>
  <c r="J262"/>
  <c r="BE262" s="1"/>
  <c r="BI260"/>
  <c r="BH260"/>
  <c r="BG260"/>
  <c r="BF260"/>
  <c r="T260"/>
  <c r="R260"/>
  <c r="P260"/>
  <c r="BK260"/>
  <c r="J260"/>
  <c r="BE260"/>
  <c r="BI259"/>
  <c r="BH259"/>
  <c r="BG259"/>
  <c r="BF259"/>
  <c r="T259"/>
  <c r="R259"/>
  <c r="P259"/>
  <c r="BK259"/>
  <c r="J259"/>
  <c r="BE259"/>
  <c r="BI258"/>
  <c r="BH258"/>
  <c r="BG258"/>
  <c r="BF258"/>
  <c r="T258"/>
  <c r="R258"/>
  <c r="P258"/>
  <c r="BK258"/>
  <c r="J258"/>
  <c r="BE258"/>
  <c r="BI253"/>
  <c r="BH253"/>
  <c r="BG253"/>
  <c r="BF253"/>
  <c r="T253"/>
  <c r="R253"/>
  <c r="P253"/>
  <c r="BK253"/>
  <c r="J253"/>
  <c r="BE253"/>
  <c r="BI249"/>
  <c r="BH249"/>
  <c r="BG249"/>
  <c r="BF249"/>
  <c r="T249"/>
  <c r="R249"/>
  <c r="P249"/>
  <c r="BK249"/>
  <c r="J249"/>
  <c r="BE249"/>
  <c r="BI248"/>
  <c r="BH248"/>
  <c r="BG248"/>
  <c r="BF248"/>
  <c r="T248"/>
  <c r="R248"/>
  <c r="P248"/>
  <c r="BK248"/>
  <c r="J248"/>
  <c r="BE248"/>
  <c r="BI247"/>
  <c r="BH247"/>
  <c r="BG247"/>
  <c r="BF247"/>
  <c r="T247"/>
  <c r="R247"/>
  <c r="P247"/>
  <c r="BK247"/>
  <c r="J247"/>
  <c r="BE247"/>
  <c r="BI246"/>
  <c r="BH246"/>
  <c r="BG246"/>
  <c r="BF246"/>
  <c r="T246"/>
  <c r="R246"/>
  <c r="P246"/>
  <c r="BK246"/>
  <c r="J246"/>
  <c r="BE246"/>
  <c r="BI245"/>
  <c r="BH245"/>
  <c r="BG245"/>
  <c r="BF245"/>
  <c r="T245"/>
  <c r="R245"/>
  <c r="P245"/>
  <c r="BK245"/>
  <c r="J245"/>
  <c r="BE245"/>
  <c r="BI244"/>
  <c r="BH244"/>
  <c r="BG244"/>
  <c r="BF244"/>
  <c r="T244"/>
  <c r="R244"/>
  <c r="P244"/>
  <c r="BK244"/>
  <c r="J244"/>
  <c r="BE244"/>
  <c r="BI243"/>
  <c r="BH243"/>
  <c r="BG243"/>
  <c r="BF243"/>
  <c r="T243"/>
  <c r="R243"/>
  <c r="P243"/>
  <c r="BK243"/>
  <c r="J243"/>
  <c r="BE243"/>
  <c r="BI242"/>
  <c r="BH242"/>
  <c r="BG242"/>
  <c r="BF242"/>
  <c r="T242"/>
  <c r="R242"/>
  <c r="R239" s="1"/>
  <c r="P242"/>
  <c r="BK242"/>
  <c r="J242"/>
  <c r="BE242"/>
  <c r="BI241"/>
  <c r="BH241"/>
  <c r="BG241"/>
  <c r="BF241"/>
  <c r="T241"/>
  <c r="R241"/>
  <c r="P241"/>
  <c r="BK241"/>
  <c r="J241"/>
  <c r="BE241"/>
  <c r="BI240"/>
  <c r="BH240"/>
  <c r="BG240"/>
  <c r="BF240"/>
  <c r="T240"/>
  <c r="T239"/>
  <c r="R240"/>
  <c r="P240"/>
  <c r="P239"/>
  <c r="BK240"/>
  <c r="J240"/>
  <c r="BE240" s="1"/>
  <c r="BI235"/>
  <c r="BH235"/>
  <c r="BG235"/>
  <c r="BF235"/>
  <c r="T235"/>
  <c r="R235"/>
  <c r="P235"/>
  <c r="BK235"/>
  <c r="J235"/>
  <c r="BE235" s="1"/>
  <c r="BI231"/>
  <c r="BH231"/>
  <c r="BG231"/>
  <c r="BF231"/>
  <c r="T231"/>
  <c r="R231"/>
  <c r="P231"/>
  <c r="BK231"/>
  <c r="J231"/>
  <c r="BE231" s="1"/>
  <c r="BI227"/>
  <c r="BH227"/>
  <c r="BG227"/>
  <c r="BF227"/>
  <c r="T227"/>
  <c r="R227"/>
  <c r="P227"/>
  <c r="BK227"/>
  <c r="J227"/>
  <c r="BE227"/>
  <c r="BI226"/>
  <c r="BH226"/>
  <c r="BG226"/>
  <c r="BF226"/>
  <c r="T226"/>
  <c r="T225"/>
  <c r="R226"/>
  <c r="R225"/>
  <c r="P226"/>
  <c r="P225"/>
  <c r="BK226"/>
  <c r="BK225"/>
  <c r="J225" s="1"/>
  <c r="J101" s="1"/>
  <c r="J226"/>
  <c r="BE226" s="1"/>
  <c r="BI221"/>
  <c r="BH221"/>
  <c r="BG221"/>
  <c r="BF221"/>
  <c r="T221"/>
  <c r="R221"/>
  <c r="P221"/>
  <c r="BK221"/>
  <c r="BK216" s="1"/>
  <c r="J216" s="1"/>
  <c r="J100" s="1"/>
  <c r="J221"/>
  <c r="BE221"/>
  <c r="BI217"/>
  <c r="BH217"/>
  <c r="BG217"/>
  <c r="BF217"/>
  <c r="T217"/>
  <c r="T216"/>
  <c r="R217"/>
  <c r="R216"/>
  <c r="P217"/>
  <c r="P216"/>
  <c r="BK217"/>
  <c r="J217"/>
  <c r="BE217" s="1"/>
  <c r="BI215"/>
  <c r="BH215"/>
  <c r="BG215"/>
  <c r="BF215"/>
  <c r="T215"/>
  <c r="R215"/>
  <c r="P215"/>
  <c r="BK215"/>
  <c r="J215"/>
  <c r="BE215"/>
  <c r="BI210"/>
  <c r="BH210"/>
  <c r="BG210"/>
  <c r="BF210"/>
  <c r="T210"/>
  <c r="R210"/>
  <c r="P210"/>
  <c r="BK210"/>
  <c r="J210"/>
  <c r="BE210"/>
  <c r="BI205"/>
  <c r="BH205"/>
  <c r="BG205"/>
  <c r="BF205"/>
  <c r="T205"/>
  <c r="R205"/>
  <c r="R196" s="1"/>
  <c r="P205"/>
  <c r="BK205"/>
  <c r="J205"/>
  <c r="BE205"/>
  <c r="BI201"/>
  <c r="BH201"/>
  <c r="BG201"/>
  <c r="BF201"/>
  <c r="T201"/>
  <c r="R201"/>
  <c r="P201"/>
  <c r="BK201"/>
  <c r="J201"/>
  <c r="BE201"/>
  <c r="BI197"/>
  <c r="BH197"/>
  <c r="BG197"/>
  <c r="BF197"/>
  <c r="T197"/>
  <c r="T196"/>
  <c r="R197"/>
  <c r="P197"/>
  <c r="P196"/>
  <c r="BK197"/>
  <c r="J197"/>
  <c r="BE197" s="1"/>
  <c r="BI192"/>
  <c r="BH192"/>
  <c r="BG192"/>
  <c r="BF192"/>
  <c r="T192"/>
  <c r="R192"/>
  <c r="P192"/>
  <c r="BK192"/>
  <c r="J192"/>
  <c r="BE192" s="1"/>
  <c r="BI188"/>
  <c r="BH188"/>
  <c r="BG188"/>
  <c r="BF188"/>
  <c r="T188"/>
  <c r="R188"/>
  <c r="P188"/>
  <c r="BK188"/>
  <c r="J188"/>
  <c r="BE188" s="1"/>
  <c r="BI184"/>
  <c r="BH184"/>
  <c r="BG184"/>
  <c r="BF184"/>
  <c r="T184"/>
  <c r="R184"/>
  <c r="P184"/>
  <c r="BK184"/>
  <c r="J184"/>
  <c r="BE184" s="1"/>
  <c r="BI180"/>
  <c r="BH180"/>
  <c r="BG180"/>
  <c r="BF180"/>
  <c r="T180"/>
  <c r="R180"/>
  <c r="P180"/>
  <c r="BK180"/>
  <c r="J180"/>
  <c r="BE180" s="1"/>
  <c r="BI176"/>
  <c r="BH176"/>
  <c r="BG176"/>
  <c r="BF176"/>
  <c r="T176"/>
  <c r="R176"/>
  <c r="P176"/>
  <c r="BK176"/>
  <c r="J176"/>
  <c r="BE176" s="1"/>
  <c r="BI172"/>
  <c r="BH172"/>
  <c r="BG172"/>
  <c r="BF172"/>
  <c r="T172"/>
  <c r="R172"/>
  <c r="P172"/>
  <c r="BK172"/>
  <c r="J172"/>
  <c r="BE172" s="1"/>
  <c r="BI162"/>
  <c r="BH162"/>
  <c r="BG162"/>
  <c r="BF162"/>
  <c r="T162"/>
  <c r="R162"/>
  <c r="P162"/>
  <c r="BK162"/>
  <c r="J162"/>
  <c r="BE162"/>
  <c r="BI159"/>
  <c r="BH159"/>
  <c r="BG159"/>
  <c r="BF159"/>
  <c r="T159"/>
  <c r="R159"/>
  <c r="P159"/>
  <c r="BK159"/>
  <c r="J159"/>
  <c r="BE159" s="1"/>
  <c r="BI155"/>
  <c r="BH155"/>
  <c r="BG155"/>
  <c r="BF155"/>
  <c r="T155"/>
  <c r="R155"/>
  <c r="P155"/>
  <c r="BK155"/>
  <c r="J155"/>
  <c r="BE155"/>
  <c r="BI151"/>
  <c r="BH151"/>
  <c r="BG151"/>
  <c r="BF151"/>
  <c r="T151"/>
  <c r="R151"/>
  <c r="P151"/>
  <c r="BK151"/>
  <c r="J151"/>
  <c r="BE151" s="1"/>
  <c r="BI148"/>
  <c r="BH148"/>
  <c r="BG148"/>
  <c r="BF148"/>
  <c r="T148"/>
  <c r="R148"/>
  <c r="P148"/>
  <c r="BK148"/>
  <c r="J148"/>
  <c r="BE148"/>
  <c r="BI144"/>
  <c r="BH144"/>
  <c r="BG144"/>
  <c r="BF144"/>
  <c r="T144"/>
  <c r="R144"/>
  <c r="P144"/>
  <c r="BK144"/>
  <c r="J144"/>
  <c r="BE144" s="1"/>
  <c r="BI141"/>
  <c r="BH141"/>
  <c r="BG141"/>
  <c r="BF141"/>
  <c r="T141"/>
  <c r="R141"/>
  <c r="P141"/>
  <c r="BK141"/>
  <c r="J141"/>
  <c r="BE141"/>
  <c r="BI136"/>
  <c r="BH136"/>
  <c r="BG136"/>
  <c r="BF136"/>
  <c r="T136"/>
  <c r="R136"/>
  <c r="P136"/>
  <c r="BK136"/>
  <c r="J136"/>
  <c r="BE136" s="1"/>
  <c r="BI133"/>
  <c r="BH133"/>
  <c r="BG133"/>
  <c r="BF133"/>
  <c r="T133"/>
  <c r="R133"/>
  <c r="P133"/>
  <c r="BK133"/>
  <c r="J133"/>
  <c r="BE133"/>
  <c r="BI130"/>
  <c r="BH130"/>
  <c r="BG130"/>
  <c r="BF130"/>
  <c r="T130"/>
  <c r="R130"/>
  <c r="P130"/>
  <c r="BK130"/>
  <c r="J130"/>
  <c r="BE130" s="1"/>
  <c r="BI128"/>
  <c r="BH128"/>
  <c r="BG128"/>
  <c r="BF128"/>
  <c r="T128"/>
  <c r="R128"/>
  <c r="P128"/>
  <c r="BK128"/>
  <c r="J128"/>
  <c r="BE128"/>
  <c r="BI126"/>
  <c r="F37" s="1"/>
  <c r="BD99" i="1" s="1"/>
  <c r="BH126" i="5"/>
  <c r="BG126"/>
  <c r="F35" s="1"/>
  <c r="BB99" i="1" s="1"/>
  <c r="BF126" i="5"/>
  <c r="T126"/>
  <c r="T125"/>
  <c r="T124" s="1"/>
  <c r="T123" s="1"/>
  <c r="R126"/>
  <c r="R125"/>
  <c r="P126"/>
  <c r="P125"/>
  <c r="P124" s="1"/>
  <c r="P123" s="1"/>
  <c r="AU99" i="1" s="1"/>
  <c r="BK126" i="5"/>
  <c r="BK125" s="1"/>
  <c r="J126"/>
  <c r="BE126" s="1"/>
  <c r="J120"/>
  <c r="F117"/>
  <c r="E115"/>
  <c r="J92"/>
  <c r="F89"/>
  <c r="E87"/>
  <c r="J21"/>
  <c r="E21"/>
  <c r="J119" s="1"/>
  <c r="J91"/>
  <c r="J20"/>
  <c r="J18"/>
  <c r="E18"/>
  <c r="F92" s="1"/>
  <c r="F120"/>
  <c r="J17"/>
  <c r="J15"/>
  <c r="E15"/>
  <c r="F119" s="1"/>
  <c r="J14"/>
  <c r="J12"/>
  <c r="J117" s="1"/>
  <c r="E7"/>
  <c r="E85" s="1"/>
  <c r="E113"/>
  <c r="J39" i="4"/>
  <c r="J38"/>
  <c r="AY98" i="1"/>
  <c r="J37" i="4"/>
  <c r="AX98" i="1"/>
  <c r="BI143" i="4"/>
  <c r="BH143"/>
  <c r="BG143"/>
  <c r="BF143"/>
  <c r="T143"/>
  <c r="T142"/>
  <c r="T141" s="1"/>
  <c r="R143"/>
  <c r="R142" s="1"/>
  <c r="R141" s="1"/>
  <c r="P143"/>
  <c r="P142"/>
  <c r="P141" s="1"/>
  <c r="BK143"/>
  <c r="BK142" s="1"/>
  <c r="J143"/>
  <c r="BE143"/>
  <c r="BI138"/>
  <c r="BH138"/>
  <c r="BG138"/>
  <c r="BF138"/>
  <c r="T138"/>
  <c r="T137"/>
  <c r="T136" s="1"/>
  <c r="R138"/>
  <c r="R137" s="1"/>
  <c r="R136" s="1"/>
  <c r="P138"/>
  <c r="P137"/>
  <c r="P136" s="1"/>
  <c r="BK138"/>
  <c r="BK137" s="1"/>
  <c r="J138"/>
  <c r="BE138"/>
  <c r="BI132"/>
  <c r="F39" s="1"/>
  <c r="BD98" i="1" s="1"/>
  <c r="BH132" i="4"/>
  <c r="BG132"/>
  <c r="BF132"/>
  <c r="T132"/>
  <c r="R132"/>
  <c r="P132"/>
  <c r="BK132"/>
  <c r="J132"/>
  <c r="BE132" s="1"/>
  <c r="BI129"/>
  <c r="BH129"/>
  <c r="F38" s="1"/>
  <c r="BC98" i="1" s="1"/>
  <c r="BG129" i="4"/>
  <c r="F37" s="1"/>
  <c r="BB98" i="1" s="1"/>
  <c r="BF129" i="4"/>
  <c r="F36" s="1"/>
  <c r="BA98" i="1" s="1"/>
  <c r="T129" i="4"/>
  <c r="T128"/>
  <c r="T127" s="1"/>
  <c r="T126" s="1"/>
  <c r="R129"/>
  <c r="R128"/>
  <c r="R127" s="1"/>
  <c r="R126" s="1"/>
  <c r="P129"/>
  <c r="P128"/>
  <c r="P127" s="1"/>
  <c r="P126" s="1"/>
  <c r="AU98" i="1" s="1"/>
  <c r="BK129" i="4"/>
  <c r="J129"/>
  <c r="BE129" s="1"/>
  <c r="J123"/>
  <c r="F120"/>
  <c r="E118"/>
  <c r="J94"/>
  <c r="F91"/>
  <c r="E89"/>
  <c r="J23"/>
  <c r="E23"/>
  <c r="J122" s="1"/>
  <c r="J93"/>
  <c r="J22"/>
  <c r="J20"/>
  <c r="E20"/>
  <c r="F94" s="1"/>
  <c r="F123"/>
  <c r="J19"/>
  <c r="J17"/>
  <c r="E17"/>
  <c r="F122" s="1"/>
  <c r="J16"/>
  <c r="J14"/>
  <c r="J120" s="1"/>
  <c r="E7"/>
  <c r="E85" s="1"/>
  <c r="E114"/>
  <c r="J39" i="3"/>
  <c r="J38"/>
  <c r="AY97" i="1"/>
  <c r="J37" i="3"/>
  <c r="AX97" i="1"/>
  <c r="BI359" i="3"/>
  <c r="BH359"/>
  <c r="BG359"/>
  <c r="BF359"/>
  <c r="T359"/>
  <c r="T358"/>
  <c r="T357" s="1"/>
  <c r="R359"/>
  <c r="R358" s="1"/>
  <c r="R357" s="1"/>
  <c r="P359"/>
  <c r="P358"/>
  <c r="P357" s="1"/>
  <c r="BK359"/>
  <c r="BK358" s="1"/>
  <c r="J359"/>
  <c r="BE359"/>
  <c r="BI354"/>
  <c r="BH354"/>
  <c r="BG354"/>
  <c r="BF354"/>
  <c r="T354"/>
  <c r="T353"/>
  <c r="T352" s="1"/>
  <c r="R354"/>
  <c r="R353" s="1"/>
  <c r="R352" s="1"/>
  <c r="P354"/>
  <c r="P353"/>
  <c r="P352" s="1"/>
  <c r="BK354"/>
  <c r="BK353" s="1"/>
  <c r="J354"/>
  <c r="BE354"/>
  <c r="BI346"/>
  <c r="BH346"/>
  <c r="BG346"/>
  <c r="BF346"/>
  <c r="T346"/>
  <c r="R346"/>
  <c r="P346"/>
  <c r="BK346"/>
  <c r="J346"/>
  <c r="BE346" s="1"/>
  <c r="BI339"/>
  <c r="BH339"/>
  <c r="BG339"/>
  <c r="BF339"/>
  <c r="T339"/>
  <c r="R339"/>
  <c r="P339"/>
  <c r="BK339"/>
  <c r="J339"/>
  <c r="BE339"/>
  <c r="BI335"/>
  <c r="BH335"/>
  <c r="BG335"/>
  <c r="BF335"/>
  <c r="T335"/>
  <c r="R335"/>
  <c r="R324" s="1"/>
  <c r="R319" s="1"/>
  <c r="P335"/>
  <c r="BK335"/>
  <c r="J335"/>
  <c r="BE335" s="1"/>
  <c r="BI328"/>
  <c r="BH328"/>
  <c r="BG328"/>
  <c r="BF328"/>
  <c r="T328"/>
  <c r="R328"/>
  <c r="P328"/>
  <c r="BK328"/>
  <c r="J328"/>
  <c r="BE328"/>
  <c r="BI325"/>
  <c r="BH325"/>
  <c r="BG325"/>
  <c r="BF325"/>
  <c r="T325"/>
  <c r="T324"/>
  <c r="R325"/>
  <c r="P325"/>
  <c r="P324"/>
  <c r="BK325"/>
  <c r="J325"/>
  <c r="BE325" s="1"/>
  <c r="BI320"/>
  <c r="BH320"/>
  <c r="BG320"/>
  <c r="BF320"/>
  <c r="T320"/>
  <c r="T319"/>
  <c r="R320"/>
  <c r="P320"/>
  <c r="P319"/>
  <c r="BK320"/>
  <c r="J320"/>
  <c r="BE320" s="1"/>
  <c r="BI315"/>
  <c r="BH315"/>
  <c r="BG315"/>
  <c r="BF315"/>
  <c r="T315"/>
  <c r="R315"/>
  <c r="P315"/>
  <c r="BK315"/>
  <c r="J315"/>
  <c r="BE315"/>
  <c r="BI311"/>
  <c r="BH311"/>
  <c r="BG311"/>
  <c r="BF311"/>
  <c r="T311"/>
  <c r="R311"/>
  <c r="P311"/>
  <c r="BK311"/>
  <c r="J311"/>
  <c r="BE311" s="1"/>
  <c r="BI307"/>
  <c r="BH307"/>
  <c r="BG307"/>
  <c r="BF307"/>
  <c r="T307"/>
  <c r="R307"/>
  <c r="P307"/>
  <c r="BK307"/>
  <c r="J307"/>
  <c r="BE307"/>
  <c r="BI303"/>
  <c r="BH303"/>
  <c r="BG303"/>
  <c r="BF303"/>
  <c r="T303"/>
  <c r="R303"/>
  <c r="P303"/>
  <c r="BK303"/>
  <c r="J303"/>
  <c r="BE303" s="1"/>
  <c r="BI300"/>
  <c r="BH300"/>
  <c r="BG300"/>
  <c r="BF300"/>
  <c r="T300"/>
  <c r="R300"/>
  <c r="P300"/>
  <c r="BK300"/>
  <c r="J300"/>
  <c r="BE300"/>
  <c r="BI296"/>
  <c r="BH296"/>
  <c r="BG296"/>
  <c r="BF296"/>
  <c r="T296"/>
  <c r="R296"/>
  <c r="P296"/>
  <c r="BK296"/>
  <c r="J296"/>
  <c r="BE296" s="1"/>
  <c r="BI292"/>
  <c r="BH292"/>
  <c r="BG292"/>
  <c r="BF292"/>
  <c r="T292"/>
  <c r="R292"/>
  <c r="P292"/>
  <c r="BK292"/>
  <c r="J292"/>
  <c r="BE292"/>
  <c r="BI288"/>
  <c r="BH288"/>
  <c r="BG288"/>
  <c r="BF288"/>
  <c r="T288"/>
  <c r="R288"/>
  <c r="P288"/>
  <c r="BK288"/>
  <c r="J288"/>
  <c r="BE288" s="1"/>
  <c r="BI287"/>
  <c r="BH287"/>
  <c r="BG287"/>
  <c r="BF287"/>
  <c r="T287"/>
  <c r="R287"/>
  <c r="P287"/>
  <c r="BK287"/>
  <c r="J287"/>
  <c r="BE287"/>
  <c r="BI284"/>
  <c r="BH284"/>
  <c r="BG284"/>
  <c r="BF284"/>
  <c r="T284"/>
  <c r="R284"/>
  <c r="P284"/>
  <c r="BK284"/>
  <c r="J284"/>
  <c r="BE284" s="1"/>
  <c r="BI281"/>
  <c r="BH281"/>
  <c r="BG281"/>
  <c r="BF281"/>
  <c r="T281"/>
  <c r="R281"/>
  <c r="P281"/>
  <c r="BK281"/>
  <c r="J281"/>
  <c r="BE281"/>
  <c r="BI280"/>
  <c r="BH280"/>
  <c r="BG280"/>
  <c r="BF280"/>
  <c r="T280"/>
  <c r="R280"/>
  <c r="P280"/>
  <c r="BK280"/>
  <c r="J280"/>
  <c r="BE280" s="1"/>
  <c r="BI279"/>
  <c r="BH279"/>
  <c r="BG279"/>
  <c r="BF279"/>
  <c r="T279"/>
  <c r="R279"/>
  <c r="P279"/>
  <c r="BK279"/>
  <c r="J279"/>
  <c r="BE279"/>
  <c r="BI278"/>
  <c r="BH278"/>
  <c r="BG278"/>
  <c r="BF278"/>
  <c r="T278"/>
  <c r="R278"/>
  <c r="P278"/>
  <c r="BK278"/>
  <c r="J278"/>
  <c r="BE278"/>
  <c r="BI275"/>
  <c r="BH275"/>
  <c r="BG275"/>
  <c r="BF275"/>
  <c r="T275"/>
  <c r="R275"/>
  <c r="P275"/>
  <c r="BK275"/>
  <c r="J275"/>
  <c r="BE275"/>
  <c r="BI272"/>
  <c r="BH272"/>
  <c r="BG272"/>
  <c r="BF272"/>
  <c r="T272"/>
  <c r="R272"/>
  <c r="P272"/>
  <c r="BK272"/>
  <c r="J272"/>
  <c r="BE272"/>
  <c r="BI271"/>
  <c r="BH271"/>
  <c r="BG271"/>
  <c r="BF271"/>
  <c r="T271"/>
  <c r="R271"/>
  <c r="P271"/>
  <c r="BK271"/>
  <c r="J271"/>
  <c r="BE271"/>
  <c r="BI270"/>
  <c r="BH270"/>
  <c r="BG270"/>
  <c r="BF270"/>
  <c r="T270"/>
  <c r="R270"/>
  <c r="P270"/>
  <c r="BK270"/>
  <c r="J270"/>
  <c r="BE270"/>
  <c r="BI269"/>
  <c r="BH269"/>
  <c r="BG269"/>
  <c r="BF269"/>
  <c r="T269"/>
  <c r="R269"/>
  <c r="P269"/>
  <c r="BK269"/>
  <c r="J269"/>
  <c r="BE269"/>
  <c r="BI265"/>
  <c r="BH265"/>
  <c r="BG265"/>
  <c r="BF265"/>
  <c r="T265"/>
  <c r="R265"/>
  <c r="P265"/>
  <c r="BK265"/>
  <c r="J265"/>
  <c r="BE265"/>
  <c r="BI264"/>
  <c r="BH264"/>
  <c r="BG264"/>
  <c r="BF264"/>
  <c r="T264"/>
  <c r="R264"/>
  <c r="P264"/>
  <c r="BK264"/>
  <c r="J264"/>
  <c r="BE264"/>
  <c r="BI263"/>
  <c r="BH263"/>
  <c r="BG263"/>
  <c r="BF263"/>
  <c r="T263"/>
  <c r="R263"/>
  <c r="P263"/>
  <c r="BK263"/>
  <c r="J263"/>
  <c r="BE263"/>
  <c r="BI262"/>
  <c r="BH262"/>
  <c r="BG262"/>
  <c r="BF262"/>
  <c r="T262"/>
  <c r="R262"/>
  <c r="P262"/>
  <c r="BK262"/>
  <c r="J262"/>
  <c r="BE262"/>
  <c r="BI259"/>
  <c r="BH259"/>
  <c r="BG259"/>
  <c r="BF259"/>
  <c r="T259"/>
  <c r="T258"/>
  <c r="R259"/>
  <c r="R258"/>
  <c r="P259"/>
  <c r="P258"/>
  <c r="BK259"/>
  <c r="BK258"/>
  <c r="J258" s="1"/>
  <c r="J102" s="1"/>
  <c r="J259"/>
  <c r="BE259" s="1"/>
  <c r="BI254"/>
  <c r="BH254"/>
  <c r="BG254"/>
  <c r="BF254"/>
  <c r="T254"/>
  <c r="R254"/>
  <c r="P254"/>
  <c r="BK254"/>
  <c r="J254"/>
  <c r="BE254"/>
  <c r="BI247"/>
  <c r="BH247"/>
  <c r="BG247"/>
  <c r="BF247"/>
  <c r="T247"/>
  <c r="R247"/>
  <c r="P247"/>
  <c r="BK247"/>
  <c r="J247"/>
  <c r="BE247" s="1"/>
  <c r="BI243"/>
  <c r="BH243"/>
  <c r="BG243"/>
  <c r="BF243"/>
  <c r="T243"/>
  <c r="R243"/>
  <c r="P243"/>
  <c r="BK243"/>
  <c r="J243"/>
  <c r="BE243"/>
  <c r="BI239"/>
  <c r="BH239"/>
  <c r="BG239"/>
  <c r="BF239"/>
  <c r="T239"/>
  <c r="R239"/>
  <c r="R230" s="1"/>
  <c r="P239"/>
  <c r="BK239"/>
  <c r="J239"/>
  <c r="BE239" s="1"/>
  <c r="BI235"/>
  <c r="BH235"/>
  <c r="BG235"/>
  <c r="BF235"/>
  <c r="T235"/>
  <c r="R235"/>
  <c r="P235"/>
  <c r="BK235"/>
  <c r="J235"/>
  <c r="BE235"/>
  <c r="BI231"/>
  <c r="BH231"/>
  <c r="BG231"/>
  <c r="BF231"/>
  <c r="T231"/>
  <c r="T230"/>
  <c r="R231"/>
  <c r="P231"/>
  <c r="P230"/>
  <c r="BK231"/>
  <c r="J231"/>
  <c r="BE231" s="1"/>
  <c r="BI227"/>
  <c r="BH227"/>
  <c r="BG227"/>
  <c r="BF227"/>
  <c r="T227"/>
  <c r="R227"/>
  <c r="P227"/>
  <c r="BK227"/>
  <c r="J227"/>
  <c r="BE227"/>
  <c r="BI224"/>
  <c r="BH224"/>
  <c r="BG224"/>
  <c r="BF224"/>
  <c r="T224"/>
  <c r="R224"/>
  <c r="P224"/>
  <c r="BK224"/>
  <c r="J224"/>
  <c r="BE224"/>
  <c r="BI220"/>
  <c r="BH220"/>
  <c r="BG220"/>
  <c r="BF220"/>
  <c r="T220"/>
  <c r="R220"/>
  <c r="P220"/>
  <c r="BK220"/>
  <c r="J220"/>
  <c r="BE220"/>
  <c r="BI216"/>
  <c r="BH216"/>
  <c r="BG216"/>
  <c r="BF216"/>
  <c r="T216"/>
  <c r="R216"/>
  <c r="P216"/>
  <c r="BK216"/>
  <c r="J216"/>
  <c r="BE216"/>
  <c r="BI210"/>
  <c r="BH210"/>
  <c r="BG210"/>
  <c r="BF210"/>
  <c r="T210"/>
  <c r="R210"/>
  <c r="P210"/>
  <c r="BK210"/>
  <c r="J210"/>
  <c r="BE210"/>
  <c r="BI206"/>
  <c r="BH206"/>
  <c r="BG206"/>
  <c r="BF206"/>
  <c r="T206"/>
  <c r="R206"/>
  <c r="P206"/>
  <c r="BK206"/>
  <c r="J206"/>
  <c r="BE206"/>
  <c r="BI202"/>
  <c r="BH202"/>
  <c r="BG202"/>
  <c r="BF202"/>
  <c r="T202"/>
  <c r="R202"/>
  <c r="P202"/>
  <c r="BK202"/>
  <c r="J202"/>
  <c r="BE202"/>
  <c r="BI198"/>
  <c r="BH198"/>
  <c r="BG198"/>
  <c r="BF198"/>
  <c r="T198"/>
  <c r="R198"/>
  <c r="P198"/>
  <c r="BK198"/>
  <c r="J198"/>
  <c r="BE198"/>
  <c r="BI194"/>
  <c r="BH194"/>
  <c r="BG194"/>
  <c r="BF194"/>
  <c r="T194"/>
  <c r="R194"/>
  <c r="P194"/>
  <c r="BK194"/>
  <c r="J194"/>
  <c r="BE194"/>
  <c r="BI190"/>
  <c r="BH190"/>
  <c r="BG190"/>
  <c r="BF190"/>
  <c r="T190"/>
  <c r="R190"/>
  <c r="P190"/>
  <c r="BK190"/>
  <c r="J190"/>
  <c r="BE190"/>
  <c r="BI186"/>
  <c r="BH186"/>
  <c r="BG186"/>
  <c r="BF186"/>
  <c r="T186"/>
  <c r="R186"/>
  <c r="P186"/>
  <c r="BK186"/>
  <c r="J186"/>
  <c r="BE186"/>
  <c r="BI182"/>
  <c r="BH182"/>
  <c r="BG182"/>
  <c r="BF182"/>
  <c r="T182"/>
  <c r="R182"/>
  <c r="P182"/>
  <c r="BK182"/>
  <c r="J182"/>
  <c r="BE182"/>
  <c r="BI179"/>
  <c r="BH179"/>
  <c r="BG179"/>
  <c r="BF179"/>
  <c r="T179"/>
  <c r="R179"/>
  <c r="P179"/>
  <c r="BK179"/>
  <c r="J179"/>
  <c r="BE179"/>
  <c r="BI175"/>
  <c r="BH175"/>
  <c r="BG175"/>
  <c r="BF175"/>
  <c r="T175"/>
  <c r="R175"/>
  <c r="P175"/>
  <c r="BK175"/>
  <c r="J175"/>
  <c r="BE175"/>
  <c r="BI169"/>
  <c r="BH169"/>
  <c r="BG169"/>
  <c r="BF169"/>
  <c r="T169"/>
  <c r="R169"/>
  <c r="P169"/>
  <c r="BK169"/>
  <c r="J169"/>
  <c r="BE169"/>
  <c r="BI166"/>
  <c r="BH166"/>
  <c r="BG166"/>
  <c r="BF166"/>
  <c r="T166"/>
  <c r="R166"/>
  <c r="P166"/>
  <c r="BK166"/>
  <c r="J166"/>
  <c r="BE166"/>
  <c r="BI163"/>
  <c r="BH163"/>
  <c r="BG163"/>
  <c r="BF163"/>
  <c r="T163"/>
  <c r="R163"/>
  <c r="P163"/>
  <c r="BK163"/>
  <c r="J163"/>
  <c r="BE163"/>
  <c r="BI160"/>
  <c r="BH160"/>
  <c r="BG160"/>
  <c r="BF160"/>
  <c r="T160"/>
  <c r="R160"/>
  <c r="P160"/>
  <c r="BK160"/>
  <c r="J160"/>
  <c r="BE160"/>
  <c r="BI156"/>
  <c r="BH156"/>
  <c r="BG156"/>
  <c r="BF156"/>
  <c r="T156"/>
  <c r="R156"/>
  <c r="P156"/>
  <c r="BK156"/>
  <c r="J156"/>
  <c r="BE156"/>
  <c r="BI153"/>
  <c r="BH153"/>
  <c r="BG153"/>
  <c r="BF153"/>
  <c r="T153"/>
  <c r="R153"/>
  <c r="P153"/>
  <c r="BK153"/>
  <c r="J153"/>
  <c r="BE153"/>
  <c r="BI150"/>
  <c r="BH150"/>
  <c r="BG150"/>
  <c r="BF150"/>
  <c r="T150"/>
  <c r="R150"/>
  <c r="P150"/>
  <c r="BK150"/>
  <c r="J150"/>
  <c r="BE150"/>
  <c r="BI145"/>
  <c r="BH145"/>
  <c r="BG145"/>
  <c r="BF145"/>
  <c r="T145"/>
  <c r="R145"/>
  <c r="P145"/>
  <c r="BK145"/>
  <c r="J145"/>
  <c r="BE145"/>
  <c r="BI141"/>
  <c r="BH141"/>
  <c r="BG141"/>
  <c r="BF141"/>
  <c r="T141"/>
  <c r="R141"/>
  <c r="R132" s="1"/>
  <c r="P141"/>
  <c r="BK141"/>
  <c r="J141"/>
  <c r="BE141"/>
  <c r="BI137"/>
  <c r="BH137"/>
  <c r="BG137"/>
  <c r="BF137"/>
  <c r="T137"/>
  <c r="R137"/>
  <c r="P137"/>
  <c r="BK137"/>
  <c r="J137"/>
  <c r="BE137"/>
  <c r="BI133"/>
  <c r="F39"/>
  <c r="BD97" i="1" s="1"/>
  <c r="BH133" i="3"/>
  <c r="BG133"/>
  <c r="F37"/>
  <c r="BB97" i="1" s="1"/>
  <c r="BF133" i="3"/>
  <c r="J36" s="1"/>
  <c r="AW97" i="1" s="1"/>
  <c r="T133" i="3"/>
  <c r="T132"/>
  <c r="T131" s="1"/>
  <c r="T130" s="1"/>
  <c r="R133"/>
  <c r="P133"/>
  <c r="P132"/>
  <c r="P131" s="1"/>
  <c r="P130" s="1"/>
  <c r="AU97" i="1" s="1"/>
  <c r="BK133" i="3"/>
  <c r="J133"/>
  <c r="BE133" s="1"/>
  <c r="J127"/>
  <c r="F124"/>
  <c r="E122"/>
  <c r="J94"/>
  <c r="F91"/>
  <c r="E89"/>
  <c r="J23"/>
  <c r="E23"/>
  <c r="J126" s="1"/>
  <c r="J22"/>
  <c r="J20"/>
  <c r="E20"/>
  <c r="F127"/>
  <c r="F94"/>
  <c r="J19"/>
  <c r="J17"/>
  <c r="E17"/>
  <c r="F126" s="1"/>
  <c r="F93"/>
  <c r="J16"/>
  <c r="J14"/>
  <c r="J124" s="1"/>
  <c r="J91"/>
  <c r="E7"/>
  <c r="E118"/>
  <c r="E85"/>
  <c r="J39" i="2"/>
  <c r="J38"/>
  <c r="AY96" i="1"/>
  <c r="J37" i="2"/>
  <c r="AX96" i="1"/>
  <c r="BI416" i="2"/>
  <c r="BH416"/>
  <c r="BG416"/>
  <c r="BF416"/>
  <c r="T416"/>
  <c r="T415"/>
  <c r="T414" s="1"/>
  <c r="R416"/>
  <c r="R415" s="1"/>
  <c r="R414" s="1"/>
  <c r="P416"/>
  <c r="P415"/>
  <c r="P414" s="1"/>
  <c r="BK416"/>
  <c r="BK415" s="1"/>
  <c r="J416"/>
  <c r="BE416"/>
  <c r="BI411"/>
  <c r="BH411"/>
  <c r="BG411"/>
  <c r="BF411"/>
  <c r="T411"/>
  <c r="R411"/>
  <c r="P411"/>
  <c r="BK411"/>
  <c r="J411"/>
  <c r="BE411"/>
  <c r="BI407"/>
  <c r="BH407"/>
  <c r="BG407"/>
  <c r="BF407"/>
  <c r="T407"/>
  <c r="T406"/>
  <c r="T405" s="1"/>
  <c r="R407"/>
  <c r="R406" s="1"/>
  <c r="R405" s="1"/>
  <c r="P407"/>
  <c r="P406"/>
  <c r="P405" s="1"/>
  <c r="BK407"/>
  <c r="BK406" s="1"/>
  <c r="J407"/>
  <c r="BE407"/>
  <c r="BI399"/>
  <c r="BH399"/>
  <c r="BG399"/>
  <c r="BF399"/>
  <c r="T399"/>
  <c r="R399"/>
  <c r="P399"/>
  <c r="BK399"/>
  <c r="J399"/>
  <c r="BE399"/>
  <c r="BI392"/>
  <c r="BH392"/>
  <c r="BG392"/>
  <c r="BF392"/>
  <c r="T392"/>
  <c r="R392"/>
  <c r="P392"/>
  <c r="BK392"/>
  <c r="J392"/>
  <c r="BE392"/>
  <c r="BI388"/>
  <c r="BH388"/>
  <c r="BG388"/>
  <c r="BF388"/>
  <c r="T388"/>
  <c r="R388"/>
  <c r="R377" s="1"/>
  <c r="R369" s="1"/>
  <c r="P388"/>
  <c r="BK388"/>
  <c r="J388"/>
  <c r="BE388"/>
  <c r="BI381"/>
  <c r="BH381"/>
  <c r="BG381"/>
  <c r="BF381"/>
  <c r="T381"/>
  <c r="R381"/>
  <c r="P381"/>
  <c r="BK381"/>
  <c r="J381"/>
  <c r="BE381"/>
  <c r="BI378"/>
  <c r="BH378"/>
  <c r="BG378"/>
  <c r="BF378"/>
  <c r="T378"/>
  <c r="T377"/>
  <c r="R378"/>
  <c r="P378"/>
  <c r="P377"/>
  <c r="BK378"/>
  <c r="J378"/>
  <c r="BE378" s="1"/>
  <c r="BI370"/>
  <c r="BH370"/>
  <c r="BG370"/>
  <c r="BF370"/>
  <c r="T370"/>
  <c r="T369"/>
  <c r="R370"/>
  <c r="P370"/>
  <c r="P369"/>
  <c r="BK370"/>
  <c r="J370"/>
  <c r="BE370" s="1"/>
  <c r="BI365"/>
  <c r="BH365"/>
  <c r="BG365"/>
  <c r="BF365"/>
  <c r="T365"/>
  <c r="R365"/>
  <c r="P365"/>
  <c r="BK365"/>
  <c r="J365"/>
  <c r="BE365"/>
  <c r="BI359"/>
  <c r="BH359"/>
  <c r="BG359"/>
  <c r="BF359"/>
  <c r="T359"/>
  <c r="R359"/>
  <c r="P359"/>
  <c r="BK359"/>
  <c r="J359"/>
  <c r="BE359"/>
  <c r="BI355"/>
  <c r="BH355"/>
  <c r="BG355"/>
  <c r="BF355"/>
  <c r="T355"/>
  <c r="R355"/>
  <c r="P355"/>
  <c r="BK355"/>
  <c r="J355"/>
  <c r="BE355"/>
  <c r="BI351"/>
  <c r="BH351"/>
  <c r="BG351"/>
  <c r="BF351"/>
  <c r="T351"/>
  <c r="R351"/>
  <c r="P351"/>
  <c r="BK351"/>
  <c r="J351"/>
  <c r="BE351"/>
  <c r="BI348"/>
  <c r="BH348"/>
  <c r="BG348"/>
  <c r="BF348"/>
  <c r="T348"/>
  <c r="R348"/>
  <c r="P348"/>
  <c r="BK348"/>
  <c r="J348"/>
  <c r="BE348"/>
  <c r="BI344"/>
  <c r="BH344"/>
  <c r="BG344"/>
  <c r="BF344"/>
  <c r="T344"/>
  <c r="R344"/>
  <c r="P344"/>
  <c r="BK344"/>
  <c r="J344"/>
  <c r="BE344"/>
  <c r="BI340"/>
  <c r="BH340"/>
  <c r="BG340"/>
  <c r="BF340"/>
  <c r="T340"/>
  <c r="R340"/>
  <c r="P340"/>
  <c r="BK340"/>
  <c r="J340"/>
  <c r="BE340"/>
  <c r="BI336"/>
  <c r="BH336"/>
  <c r="BG336"/>
  <c r="BF336"/>
  <c r="T336"/>
  <c r="R336"/>
  <c r="P336"/>
  <c r="BK336"/>
  <c r="J336"/>
  <c r="BE336"/>
  <c r="BI333"/>
  <c r="BH333"/>
  <c r="BG333"/>
  <c r="BF333"/>
  <c r="T333"/>
  <c r="R333"/>
  <c r="P333"/>
  <c r="BK333"/>
  <c r="J333"/>
  <c r="BE333"/>
  <c r="BI330"/>
  <c r="BH330"/>
  <c r="BG330"/>
  <c r="BF330"/>
  <c r="T330"/>
  <c r="R330"/>
  <c r="P330"/>
  <c r="BK330"/>
  <c r="J330"/>
  <c r="BE330"/>
  <c r="BI327"/>
  <c r="BH327"/>
  <c r="BG327"/>
  <c r="BF327"/>
  <c r="T327"/>
  <c r="R327"/>
  <c r="P327"/>
  <c r="BK327"/>
  <c r="J327"/>
  <c r="BE327"/>
  <c r="BI326"/>
  <c r="BH326"/>
  <c r="BG326"/>
  <c r="BF326"/>
  <c r="T326"/>
  <c r="R326"/>
  <c r="P326"/>
  <c r="BK326"/>
  <c r="J326"/>
  <c r="BE326"/>
  <c r="BI325"/>
  <c r="BH325"/>
  <c r="BG325"/>
  <c r="BF325"/>
  <c r="T325"/>
  <c r="R325"/>
  <c r="P325"/>
  <c r="BK325"/>
  <c r="J325"/>
  <c r="BE325"/>
  <c r="BI324"/>
  <c r="BH324"/>
  <c r="BG324"/>
  <c r="BF324"/>
  <c r="T324"/>
  <c r="R324"/>
  <c r="P324"/>
  <c r="BK324"/>
  <c r="J324"/>
  <c r="BE324"/>
  <c r="BI321"/>
  <c r="BH321"/>
  <c r="BG321"/>
  <c r="BF321"/>
  <c r="T321"/>
  <c r="R321"/>
  <c r="P321"/>
  <c r="BK321"/>
  <c r="J321"/>
  <c r="BE321"/>
  <c r="BI318"/>
  <c r="BH318"/>
  <c r="BG318"/>
  <c r="BF318"/>
  <c r="T318"/>
  <c r="R318"/>
  <c r="P318"/>
  <c r="BK318"/>
  <c r="J318"/>
  <c r="BE318"/>
  <c r="BI315"/>
  <c r="BH315"/>
  <c r="BG315"/>
  <c r="BF315"/>
  <c r="T315"/>
  <c r="R315"/>
  <c r="P315"/>
  <c r="BK315"/>
  <c r="J315"/>
  <c r="BE315"/>
  <c r="BI312"/>
  <c r="BH312"/>
  <c r="BG312"/>
  <c r="BF312"/>
  <c r="T312"/>
  <c r="R312"/>
  <c r="P312"/>
  <c r="BK312"/>
  <c r="J312"/>
  <c r="BE312"/>
  <c r="BI311"/>
  <c r="BH311"/>
  <c r="BG311"/>
  <c r="BF311"/>
  <c r="T311"/>
  <c r="R311"/>
  <c r="P311"/>
  <c r="BK311"/>
  <c r="J311"/>
  <c r="BE311"/>
  <c r="BI310"/>
  <c r="BH310"/>
  <c r="BG310"/>
  <c r="BF310"/>
  <c r="T310"/>
  <c r="R310"/>
  <c r="P310"/>
  <c r="BK310"/>
  <c r="J310"/>
  <c r="BE310"/>
  <c r="BI309"/>
  <c r="BH309"/>
  <c r="BG309"/>
  <c r="BF309"/>
  <c r="T309"/>
  <c r="R309"/>
  <c r="P309"/>
  <c r="BK309"/>
  <c r="J309"/>
  <c r="BE309"/>
  <c r="BI308"/>
  <c r="BH308"/>
  <c r="BG308"/>
  <c r="BF308"/>
  <c r="T308"/>
  <c r="R308"/>
  <c r="P308"/>
  <c r="BK308"/>
  <c r="J308"/>
  <c r="BE308"/>
  <c r="BI307"/>
  <c r="BH307"/>
  <c r="BG307"/>
  <c r="BF307"/>
  <c r="T307"/>
  <c r="R307"/>
  <c r="P307"/>
  <c r="BK307"/>
  <c r="J307"/>
  <c r="BE307"/>
  <c r="BI306"/>
  <c r="BH306"/>
  <c r="BG306"/>
  <c r="BF306"/>
  <c r="T306"/>
  <c r="R306"/>
  <c r="P306"/>
  <c r="BK306"/>
  <c r="J306"/>
  <c r="BE306"/>
  <c r="BI305"/>
  <c r="BH305"/>
  <c r="BG305"/>
  <c r="BF305"/>
  <c r="T305"/>
  <c r="R305"/>
  <c r="P305"/>
  <c r="BK305"/>
  <c r="J305"/>
  <c r="BE305"/>
  <c r="BI304"/>
  <c r="BH304"/>
  <c r="BG304"/>
  <c r="BF304"/>
  <c r="T304"/>
  <c r="R304"/>
  <c r="P304"/>
  <c r="BK304"/>
  <c r="J304"/>
  <c r="BE304"/>
  <c r="BI303"/>
  <c r="BH303"/>
  <c r="BG303"/>
  <c r="BF303"/>
  <c r="T303"/>
  <c r="R303"/>
  <c r="P303"/>
  <c r="BK303"/>
  <c r="J303"/>
  <c r="BE303"/>
  <c r="BI302"/>
  <c r="BH302"/>
  <c r="BG302"/>
  <c r="BF302"/>
  <c r="T302"/>
  <c r="R302"/>
  <c r="P302"/>
  <c r="BK302"/>
  <c r="J302"/>
  <c r="BE302"/>
  <c r="BI298"/>
  <c r="BH298"/>
  <c r="BG298"/>
  <c r="BF298"/>
  <c r="T298"/>
  <c r="R298"/>
  <c r="P298"/>
  <c r="BK298"/>
  <c r="J298"/>
  <c r="BE298"/>
  <c r="BI297"/>
  <c r="BH297"/>
  <c r="BG297"/>
  <c r="BF297"/>
  <c r="T297"/>
  <c r="R297"/>
  <c r="P297"/>
  <c r="BK297"/>
  <c r="J297"/>
  <c r="BE297"/>
  <c r="BI296"/>
  <c r="BH296"/>
  <c r="BG296"/>
  <c r="BF296"/>
  <c r="T296"/>
  <c r="R296"/>
  <c r="R291" s="1"/>
  <c r="P296"/>
  <c r="BK296"/>
  <c r="J296"/>
  <c r="BE296"/>
  <c r="BI295"/>
  <c r="BH295"/>
  <c r="BG295"/>
  <c r="BF295"/>
  <c r="T295"/>
  <c r="R295"/>
  <c r="P295"/>
  <c r="BK295"/>
  <c r="J295"/>
  <c r="BE295"/>
  <c r="BI292"/>
  <c r="BH292"/>
  <c r="BG292"/>
  <c r="BF292"/>
  <c r="T292"/>
  <c r="T291"/>
  <c r="R292"/>
  <c r="P292"/>
  <c r="P291"/>
  <c r="BK292"/>
  <c r="J292"/>
  <c r="BE292" s="1"/>
  <c r="BI287"/>
  <c r="BH287"/>
  <c r="BG287"/>
  <c r="BF287"/>
  <c r="T287"/>
  <c r="R287"/>
  <c r="P287"/>
  <c r="BK287"/>
  <c r="J287"/>
  <c r="BE287" s="1"/>
  <c r="BI280"/>
  <c r="BH280"/>
  <c r="BG280"/>
  <c r="BF280"/>
  <c r="T280"/>
  <c r="R280"/>
  <c r="P280"/>
  <c r="BK280"/>
  <c r="J280"/>
  <c r="BE280" s="1"/>
  <c r="BI273"/>
  <c r="BH273"/>
  <c r="BG273"/>
  <c r="BF273"/>
  <c r="T273"/>
  <c r="R273"/>
  <c r="P273"/>
  <c r="BK273"/>
  <c r="J273"/>
  <c r="BE273" s="1"/>
  <c r="BI267"/>
  <c r="BH267"/>
  <c r="BG267"/>
  <c r="BF267"/>
  <c r="T267"/>
  <c r="R267"/>
  <c r="P267"/>
  <c r="BK267"/>
  <c r="J267"/>
  <c r="BE267" s="1"/>
  <c r="BI261"/>
  <c r="BH261"/>
  <c r="BG261"/>
  <c r="BF261"/>
  <c r="T261"/>
  <c r="R261"/>
  <c r="P261"/>
  <c r="BK261"/>
  <c r="J261"/>
  <c r="BE261" s="1"/>
  <c r="BI255"/>
  <c r="BH255"/>
  <c r="BG255"/>
  <c r="BF255"/>
  <c r="T255"/>
  <c r="T254"/>
  <c r="R255"/>
  <c r="R254"/>
  <c r="P255"/>
  <c r="P254"/>
  <c r="BK255"/>
  <c r="BK254" s="1"/>
  <c r="J254" s="1"/>
  <c r="J101" s="1"/>
  <c r="J255"/>
  <c r="BE255" s="1"/>
  <c r="BI250"/>
  <c r="BH250"/>
  <c r="BG250"/>
  <c r="BF250"/>
  <c r="T250"/>
  <c r="R250"/>
  <c r="P250"/>
  <c r="BK250"/>
  <c r="J250"/>
  <c r="BE250"/>
  <c r="BI247"/>
  <c r="BH247"/>
  <c r="BG247"/>
  <c r="BF247"/>
  <c r="T247"/>
  <c r="R247"/>
  <c r="P247"/>
  <c r="BK247"/>
  <c r="J247"/>
  <c r="BE247"/>
  <c r="BI244"/>
  <c r="BH244"/>
  <c r="BG244"/>
  <c r="BF244"/>
  <c r="T244"/>
  <c r="R244"/>
  <c r="P244"/>
  <c r="BK244"/>
  <c r="J244"/>
  <c r="BE244"/>
  <c r="BI240"/>
  <c r="BH240"/>
  <c r="BG240"/>
  <c r="BF240"/>
  <c r="T240"/>
  <c r="R240"/>
  <c r="P240"/>
  <c r="BK240"/>
  <c r="J240"/>
  <c r="BE240"/>
  <c r="BI236"/>
  <c r="BH236"/>
  <c r="BG236"/>
  <c r="BF236"/>
  <c r="T236"/>
  <c r="R236"/>
  <c r="P236"/>
  <c r="BK236"/>
  <c r="J236"/>
  <c r="BE236"/>
  <c r="BI230"/>
  <c r="BH230"/>
  <c r="BG230"/>
  <c r="BF230"/>
  <c r="T230"/>
  <c r="R230"/>
  <c r="P230"/>
  <c r="BK230"/>
  <c r="J230"/>
  <c r="BE230"/>
  <c r="BI226"/>
  <c r="BH226"/>
  <c r="BG226"/>
  <c r="BF226"/>
  <c r="T226"/>
  <c r="R226"/>
  <c r="P226"/>
  <c r="BK226"/>
  <c r="J226"/>
  <c r="BE226"/>
  <c r="BI222"/>
  <c r="BH222"/>
  <c r="BG222"/>
  <c r="BF222"/>
  <c r="T222"/>
  <c r="R222"/>
  <c r="P222"/>
  <c r="BK222"/>
  <c r="J222"/>
  <c r="BE222"/>
  <c r="BI218"/>
  <c r="BH218"/>
  <c r="BG218"/>
  <c r="BF218"/>
  <c r="T218"/>
  <c r="R218"/>
  <c r="P218"/>
  <c r="BK218"/>
  <c r="J218"/>
  <c r="BE218"/>
  <c r="BI214"/>
  <c r="BH214"/>
  <c r="BG214"/>
  <c r="BF214"/>
  <c r="T214"/>
  <c r="R214"/>
  <c r="P214"/>
  <c r="BK214"/>
  <c r="J214"/>
  <c r="BE214"/>
  <c r="BI210"/>
  <c r="BH210"/>
  <c r="BG210"/>
  <c r="BF210"/>
  <c r="T210"/>
  <c r="R210"/>
  <c r="P210"/>
  <c r="BK210"/>
  <c r="J210"/>
  <c r="BE210"/>
  <c r="BI206"/>
  <c r="BH206"/>
  <c r="BG206"/>
  <c r="BF206"/>
  <c r="T206"/>
  <c r="R206"/>
  <c r="P206"/>
  <c r="BK206"/>
  <c r="J206"/>
  <c r="BE206"/>
  <c r="BI202"/>
  <c r="BH202"/>
  <c r="BG202"/>
  <c r="BF202"/>
  <c r="T202"/>
  <c r="R202"/>
  <c r="P202"/>
  <c r="BK202"/>
  <c r="J202"/>
  <c r="BE202"/>
  <c r="BI199"/>
  <c r="BH199"/>
  <c r="BG199"/>
  <c r="BF199"/>
  <c r="T199"/>
  <c r="R199"/>
  <c r="P199"/>
  <c r="BK199"/>
  <c r="J199"/>
  <c r="BE199"/>
  <c r="BI195"/>
  <c r="BH195"/>
  <c r="BG195"/>
  <c r="BF195"/>
  <c r="T195"/>
  <c r="R195"/>
  <c r="P195"/>
  <c r="BK195"/>
  <c r="J195"/>
  <c r="BE195"/>
  <c r="BI187"/>
  <c r="BH187"/>
  <c r="BG187"/>
  <c r="BF187"/>
  <c r="T187"/>
  <c r="R187"/>
  <c r="P187"/>
  <c r="BK187"/>
  <c r="J187"/>
  <c r="BE187"/>
  <c r="BI182"/>
  <c r="BH182"/>
  <c r="BG182"/>
  <c r="BF182"/>
  <c r="T182"/>
  <c r="R182"/>
  <c r="P182"/>
  <c r="BK182"/>
  <c r="J182"/>
  <c r="BE182"/>
  <c r="BI179"/>
  <c r="BH179"/>
  <c r="BG179"/>
  <c r="BF179"/>
  <c r="T179"/>
  <c r="R179"/>
  <c r="P179"/>
  <c r="BK179"/>
  <c r="J179"/>
  <c r="BE179"/>
  <c r="BI174"/>
  <c r="BH174"/>
  <c r="BG174"/>
  <c r="BF174"/>
  <c r="T174"/>
  <c r="R174"/>
  <c r="P174"/>
  <c r="BK174"/>
  <c r="J174"/>
  <c r="BE174"/>
  <c r="BI170"/>
  <c r="BH170"/>
  <c r="BG170"/>
  <c r="BF170"/>
  <c r="T170"/>
  <c r="R170"/>
  <c r="P170"/>
  <c r="BK170"/>
  <c r="J170"/>
  <c r="BE170"/>
  <c r="BI165"/>
  <c r="BH165"/>
  <c r="BG165"/>
  <c r="BF165"/>
  <c r="T165"/>
  <c r="R165"/>
  <c r="P165"/>
  <c r="BK165"/>
  <c r="J165"/>
  <c r="BE165"/>
  <c r="BI161"/>
  <c r="BH161"/>
  <c r="BG161"/>
  <c r="BF161"/>
  <c r="T161"/>
  <c r="R161"/>
  <c r="P161"/>
  <c r="BK161"/>
  <c r="J161"/>
  <c r="BE161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49"/>
  <c r="BH149"/>
  <c r="BG149"/>
  <c r="BF149"/>
  <c r="T149"/>
  <c r="R149"/>
  <c r="P149"/>
  <c r="BK149"/>
  <c r="J149"/>
  <c r="BE149"/>
  <c r="BI145"/>
  <c r="BH145"/>
  <c r="BG145"/>
  <c r="BF145"/>
  <c r="T145"/>
  <c r="R145"/>
  <c r="R132" s="1"/>
  <c r="R131" s="1"/>
  <c r="R130" s="1"/>
  <c r="P145"/>
  <c r="BK145"/>
  <c r="J145"/>
  <c r="BE145"/>
  <c r="BI139"/>
  <c r="BH139"/>
  <c r="BG139"/>
  <c r="BF139"/>
  <c r="T139"/>
  <c r="R139"/>
  <c r="P139"/>
  <c r="BK139"/>
  <c r="J139"/>
  <c r="BE139"/>
  <c r="BI133"/>
  <c r="F39"/>
  <c r="BD96" i="1" s="1"/>
  <c r="BH133" i="2"/>
  <c r="BG133"/>
  <c r="F37" s="1"/>
  <c r="BB96" i="1" s="1"/>
  <c r="BF133" i="2"/>
  <c r="T133"/>
  <c r="T132"/>
  <c r="T131" s="1"/>
  <c r="T130" s="1"/>
  <c r="R133"/>
  <c r="P133"/>
  <c r="P132"/>
  <c r="P131" s="1"/>
  <c r="BK133"/>
  <c r="BK132" s="1"/>
  <c r="J133"/>
  <c r="BE133" s="1"/>
  <c r="J127"/>
  <c r="F124"/>
  <c r="E122"/>
  <c r="J94"/>
  <c r="F91"/>
  <c r="E89"/>
  <c r="J23"/>
  <c r="E23"/>
  <c r="J126" s="1"/>
  <c r="J22"/>
  <c r="J20"/>
  <c r="E20"/>
  <c r="F127"/>
  <c r="F94"/>
  <c r="J19"/>
  <c r="J17"/>
  <c r="E17"/>
  <c r="F126" s="1"/>
  <c r="F93"/>
  <c r="J16"/>
  <c r="J14"/>
  <c r="J124" s="1"/>
  <c r="J91"/>
  <c r="E7"/>
  <c r="E118"/>
  <c r="E85"/>
  <c r="AS101" i="1"/>
  <c r="AS95"/>
  <c r="AS94"/>
  <c r="L90"/>
  <c r="AM90"/>
  <c r="AM89"/>
  <c r="L89"/>
  <c r="AM87"/>
  <c r="L87"/>
  <c r="L85"/>
  <c r="L84"/>
  <c r="F36" i="12" l="1"/>
  <c r="BC107" i="1" s="1"/>
  <c r="BK120" i="12"/>
  <c r="J120" s="1"/>
  <c r="J98" s="1"/>
  <c r="BK120" i="11"/>
  <c r="J120" s="1"/>
  <c r="J98" s="1"/>
  <c r="F36"/>
  <c r="BC106" i="1" s="1"/>
  <c r="F36" i="10"/>
  <c r="BA105" i="1" s="1"/>
  <c r="F38" i="10"/>
  <c r="BC105" i="1" s="1"/>
  <c r="BD101"/>
  <c r="F38" i="9"/>
  <c r="BC104" i="1" s="1"/>
  <c r="BK128" i="9"/>
  <c r="F36"/>
  <c r="BA104" i="1" s="1"/>
  <c r="BB101"/>
  <c r="AX101" s="1"/>
  <c r="BK206" i="8"/>
  <c r="J206" s="1"/>
  <c r="J102" s="1"/>
  <c r="BK314"/>
  <c r="BK134"/>
  <c r="BK230"/>
  <c r="J230" s="1"/>
  <c r="J103" s="1"/>
  <c r="BK279"/>
  <c r="J279" s="1"/>
  <c r="J105" s="1"/>
  <c r="BK134" i="7"/>
  <c r="J134" s="1"/>
  <c r="J100" s="1"/>
  <c r="BK233"/>
  <c r="J233" s="1"/>
  <c r="J103" s="1"/>
  <c r="BK282"/>
  <c r="F38"/>
  <c r="BC102" i="1" s="1"/>
  <c r="BK209" i="7"/>
  <c r="J209" s="1"/>
  <c r="J102" s="1"/>
  <c r="BK317"/>
  <c r="BK120" i="6"/>
  <c r="J120" s="1"/>
  <c r="J98" s="1"/>
  <c r="F36"/>
  <c r="BC100" i="1" s="1"/>
  <c r="F36" i="5"/>
  <c r="BC99" i="1" s="1"/>
  <c r="BK196" i="5"/>
  <c r="J196" s="1"/>
  <c r="J99" s="1"/>
  <c r="BK239"/>
  <c r="J239" s="1"/>
  <c r="J102" s="1"/>
  <c r="F34"/>
  <c r="BA99" i="1" s="1"/>
  <c r="BK128" i="4"/>
  <c r="BK127" s="1"/>
  <c r="BD95" i="1"/>
  <c r="BD94" s="1"/>
  <c r="W33" s="1"/>
  <c r="BB95"/>
  <c r="BB94" s="1"/>
  <c r="F38" i="3"/>
  <c r="BC97" i="1" s="1"/>
  <c r="BK230" i="3"/>
  <c r="J230" s="1"/>
  <c r="J101" s="1"/>
  <c r="BK132"/>
  <c r="J132" s="1"/>
  <c r="J100" s="1"/>
  <c r="BK324"/>
  <c r="J324" s="1"/>
  <c r="J104" s="1"/>
  <c r="BK377" i="2"/>
  <c r="BK369" s="1"/>
  <c r="BK291"/>
  <c r="J291" s="1"/>
  <c r="J102" s="1"/>
  <c r="J36"/>
  <c r="AW96" i="1" s="1"/>
  <c r="F38" i="2"/>
  <c r="BC96" i="1" s="1"/>
  <c r="J132" i="2"/>
  <c r="J100" s="1"/>
  <c r="BK405"/>
  <c r="J405" s="1"/>
  <c r="J105" s="1"/>
  <c r="J406"/>
  <c r="J106" s="1"/>
  <c r="F35" i="3"/>
  <c r="AZ97" i="1" s="1"/>
  <c r="J35" i="3"/>
  <c r="AV97" i="1" s="1"/>
  <c r="AT97" s="1"/>
  <c r="J35" i="4"/>
  <c r="AV98" i="1" s="1"/>
  <c r="AT98" s="1"/>
  <c r="F35" i="4"/>
  <c r="AZ98" i="1" s="1"/>
  <c r="BK257" i="7"/>
  <c r="J257" s="1"/>
  <c r="J104" s="1"/>
  <c r="J282"/>
  <c r="J105" s="1"/>
  <c r="J35" i="8"/>
  <c r="AV103" i="1" s="1"/>
  <c r="AT103" s="1"/>
  <c r="F35" i="8"/>
  <c r="AZ103" i="1" s="1"/>
  <c r="BK152" i="10"/>
  <c r="J152" s="1"/>
  <c r="J101" s="1"/>
  <c r="J153"/>
  <c r="J102" s="1"/>
  <c r="BK158"/>
  <c r="J158" s="1"/>
  <c r="J103" s="1"/>
  <c r="J159"/>
  <c r="J104" s="1"/>
  <c r="BK119" i="11"/>
  <c r="J33" i="12"/>
  <c r="AV107" i="1" s="1"/>
  <c r="F33" i="12"/>
  <c r="AZ107" i="1" s="1"/>
  <c r="F35" i="2"/>
  <c r="AZ96" i="1" s="1"/>
  <c r="J35" i="2"/>
  <c r="AV96" i="1" s="1"/>
  <c r="AT96" s="1"/>
  <c r="BK119" i="6"/>
  <c r="J35" i="7"/>
  <c r="AV102" i="1" s="1"/>
  <c r="F35" i="7"/>
  <c r="AZ102" i="1" s="1"/>
  <c r="BK152" i="9"/>
  <c r="J152" s="1"/>
  <c r="J101" s="1"/>
  <c r="J153"/>
  <c r="J102" s="1"/>
  <c r="BK158"/>
  <c r="J158" s="1"/>
  <c r="J103" s="1"/>
  <c r="J159"/>
  <c r="J104" s="1"/>
  <c r="BK127" i="10"/>
  <c r="J128"/>
  <c r="J100" s="1"/>
  <c r="J33" i="11"/>
  <c r="AV106" i="1" s="1"/>
  <c r="F33" i="11"/>
  <c r="AZ106" i="1" s="1"/>
  <c r="R131" i="3"/>
  <c r="R130" s="1"/>
  <c r="BK414" i="2"/>
  <c r="J414" s="1"/>
  <c r="J107" s="1"/>
  <c r="J415"/>
  <c r="J108" s="1"/>
  <c r="BK136" i="4"/>
  <c r="J136" s="1"/>
  <c r="J101" s="1"/>
  <c r="J137"/>
  <c r="J102" s="1"/>
  <c r="BK141"/>
  <c r="J141" s="1"/>
  <c r="J103" s="1"/>
  <c r="J142"/>
  <c r="J104" s="1"/>
  <c r="BK124" i="5"/>
  <c r="J125"/>
  <c r="J98" s="1"/>
  <c r="J33" i="6"/>
  <c r="AV100" i="1" s="1"/>
  <c r="F33" i="6"/>
  <c r="AZ100" i="1" s="1"/>
  <c r="BK313" i="8"/>
  <c r="J313" s="1"/>
  <c r="J107" s="1"/>
  <c r="J314"/>
  <c r="J108" s="1"/>
  <c r="BK326"/>
  <c r="J326" s="1"/>
  <c r="J109" s="1"/>
  <c r="J327"/>
  <c r="J110" s="1"/>
  <c r="BK127" i="9"/>
  <c r="J128"/>
  <c r="J100" s="1"/>
  <c r="J35" i="10"/>
  <c r="AV105" i="1" s="1"/>
  <c r="F35" i="10"/>
  <c r="AZ105" i="1" s="1"/>
  <c r="BK319" i="3"/>
  <c r="J319" s="1"/>
  <c r="J103" s="1"/>
  <c r="BK352"/>
  <c r="J352" s="1"/>
  <c r="J105" s="1"/>
  <c r="J353"/>
  <c r="J106" s="1"/>
  <c r="BK357"/>
  <c r="J357" s="1"/>
  <c r="J107" s="1"/>
  <c r="J358"/>
  <c r="J108" s="1"/>
  <c r="J128" i="4"/>
  <c r="J100" s="1"/>
  <c r="J33" i="5"/>
  <c r="AV99" i="1" s="1"/>
  <c r="F33" i="5"/>
  <c r="AZ99" i="1" s="1"/>
  <c r="BK316" i="7"/>
  <c r="J316" s="1"/>
  <c r="J107" s="1"/>
  <c r="J317"/>
  <c r="J108" s="1"/>
  <c r="BK329"/>
  <c r="J329" s="1"/>
  <c r="J109" s="1"/>
  <c r="J330"/>
  <c r="J110" s="1"/>
  <c r="J134" i="8"/>
  <c r="J100" s="1"/>
  <c r="BK254"/>
  <c r="J254" s="1"/>
  <c r="J104" s="1"/>
  <c r="J35" i="9"/>
  <c r="AV104" i="1" s="1"/>
  <c r="F35" i="9"/>
  <c r="AZ104" i="1" s="1"/>
  <c r="BK119" i="12"/>
  <c r="P130" i="2"/>
  <c r="AU96" i="1" s="1"/>
  <c r="AU95" s="1"/>
  <c r="BC95"/>
  <c r="R124" i="5"/>
  <c r="R123" s="1"/>
  <c r="P132" i="7"/>
  <c r="AU102" i="1" s="1"/>
  <c r="AU101" s="1"/>
  <c r="T133" i="7"/>
  <c r="T132" s="1"/>
  <c r="R126" i="9"/>
  <c r="J93" i="3"/>
  <c r="J91" i="4"/>
  <c r="F93"/>
  <c r="J89" i="5"/>
  <c r="F91"/>
  <c r="J89" i="6"/>
  <c r="F91"/>
  <c r="J91" i="7"/>
  <c r="F93"/>
  <c r="J91" i="8"/>
  <c r="F93"/>
  <c r="J91" i="9"/>
  <c r="F93"/>
  <c r="J91" i="10"/>
  <c r="F93"/>
  <c r="J89" i="11"/>
  <c r="F91"/>
  <c r="J89" i="12"/>
  <c r="F91"/>
  <c r="J93" i="2"/>
  <c r="F36"/>
  <c r="BA96" i="1" s="1"/>
  <c r="F36" i="3"/>
  <c r="BA97" i="1" s="1"/>
  <c r="J36" i="4"/>
  <c r="AW98" i="1" s="1"/>
  <c r="J34" i="5"/>
  <c r="AW99" i="1" s="1"/>
  <c r="J34" i="6"/>
  <c r="AW100" i="1" s="1"/>
  <c r="J36" i="7"/>
  <c r="AW102" i="1" s="1"/>
  <c r="J36" i="8"/>
  <c r="AW103" i="1" s="1"/>
  <c r="J36" i="9"/>
  <c r="AW104" i="1" s="1"/>
  <c r="J36" i="10"/>
  <c r="AW105" i="1" s="1"/>
  <c r="J34" i="11"/>
  <c r="AW106" i="1" s="1"/>
  <c r="J34" i="12"/>
  <c r="AW107" i="1" s="1"/>
  <c r="AT107" l="1"/>
  <c r="BA101"/>
  <c r="AW101" s="1"/>
  <c r="BC101"/>
  <c r="AY101" s="1"/>
  <c r="BK133" i="7"/>
  <c r="BK132" s="1"/>
  <c r="J132" s="1"/>
  <c r="AX95" i="1"/>
  <c r="AZ95"/>
  <c r="AV95" s="1"/>
  <c r="J369" i="2"/>
  <c r="J103" s="1"/>
  <c r="BK131"/>
  <c r="J377"/>
  <c r="J104" s="1"/>
  <c r="BC94" i="1"/>
  <c r="AY95"/>
  <c r="BK126" i="10"/>
  <c r="J126" s="1"/>
  <c r="J127"/>
  <c r="J99" s="1"/>
  <c r="BK118" i="6"/>
  <c r="J118" s="1"/>
  <c r="J119"/>
  <c r="J97" s="1"/>
  <c r="BK118" i="11"/>
  <c r="J118" s="1"/>
  <c r="J119"/>
  <c r="J97" s="1"/>
  <c r="BK130" i="2"/>
  <c r="J130" s="1"/>
  <c r="J131"/>
  <c r="J99" s="1"/>
  <c r="BK118" i="12"/>
  <c r="J118" s="1"/>
  <c r="J119"/>
  <c r="J97" s="1"/>
  <c r="BA95" i="1"/>
  <c r="AT99"/>
  <c r="AT105"/>
  <c r="AT100"/>
  <c r="AT106"/>
  <c r="J133" i="7"/>
  <c r="J99" s="1"/>
  <c r="BK126" i="4"/>
  <c r="J126" s="1"/>
  <c r="J127"/>
  <c r="J99" s="1"/>
  <c r="BK126" i="9"/>
  <c r="J126" s="1"/>
  <c r="J127"/>
  <c r="J99" s="1"/>
  <c r="BK123" i="5"/>
  <c r="J123" s="1"/>
  <c r="J124"/>
  <c r="J97" s="1"/>
  <c r="AX94" i="1"/>
  <c r="W31"/>
  <c r="AT102"/>
  <c r="AU94"/>
  <c r="AT104"/>
  <c r="BK133" i="8"/>
  <c r="BK131" i="3"/>
  <c r="AZ101" i="1"/>
  <c r="AV101" s="1"/>
  <c r="AT101" l="1"/>
  <c r="J30" i="12"/>
  <c r="J96"/>
  <c r="J30" i="11"/>
  <c r="J96"/>
  <c r="J30" i="6"/>
  <c r="J96"/>
  <c r="W32" i="1"/>
  <c r="AY94"/>
  <c r="BK132" i="8"/>
  <c r="J132" s="1"/>
  <c r="J133"/>
  <c r="J99" s="1"/>
  <c r="BK130" i="3"/>
  <c r="J130" s="1"/>
  <c r="J131"/>
  <c r="J99" s="1"/>
  <c r="J30" i="5"/>
  <c r="J96"/>
  <c r="J32" i="4"/>
  <c r="J98"/>
  <c r="AW95" i="1"/>
  <c r="AT95" s="1"/>
  <c r="BA94"/>
  <c r="J98" i="2"/>
  <c r="J32"/>
  <c r="J32" i="10"/>
  <c r="J98"/>
  <c r="J32" i="9"/>
  <c r="J98"/>
  <c r="J32" i="7"/>
  <c r="J98"/>
  <c r="AZ94" i="1"/>
  <c r="AG102" l="1"/>
  <c r="J41" i="7"/>
  <c r="AG105" i="1"/>
  <c r="AN105" s="1"/>
  <c r="J41" i="10"/>
  <c r="AG99" i="1"/>
  <c r="AN99" s="1"/>
  <c r="J39" i="5"/>
  <c r="J32" i="8"/>
  <c r="J98"/>
  <c r="AG100" i="1"/>
  <c r="AN100" s="1"/>
  <c r="J39" i="6"/>
  <c r="AG107" i="1"/>
  <c r="AN107" s="1"/>
  <c r="J39" i="12"/>
  <c r="W30" i="1"/>
  <c r="AW94"/>
  <c r="AK30" s="1"/>
  <c r="AG104"/>
  <c r="AN104" s="1"/>
  <c r="J41" i="9"/>
  <c r="AG98" i="1"/>
  <c r="AN98" s="1"/>
  <c r="J41" i="4"/>
  <c r="J98" i="3"/>
  <c r="J32"/>
  <c r="AG106" i="1"/>
  <c r="AN106" s="1"/>
  <c r="J39" i="11"/>
  <c r="AV94" i="1"/>
  <c r="W29"/>
  <c r="AG96"/>
  <c r="J41" i="2"/>
  <c r="AN96" i="1" l="1"/>
  <c r="AN102"/>
  <c r="AK29"/>
  <c r="AT94"/>
  <c r="AG103"/>
  <c r="AN103" s="1"/>
  <c r="J41" i="8"/>
  <c r="AG97" i="1"/>
  <c r="AN97" s="1"/>
  <c r="J41" i="3"/>
  <c r="AG95" i="1" l="1"/>
  <c r="AG101"/>
  <c r="AN101" s="1"/>
  <c r="AG94" l="1"/>
  <c r="AN95"/>
  <c r="AN94" l="1"/>
  <c r="AK26"/>
  <c r="AK35" s="1"/>
</calcChain>
</file>

<file path=xl/sharedStrings.xml><?xml version="1.0" encoding="utf-8"?>
<sst xmlns="http://schemas.openxmlformats.org/spreadsheetml/2006/main" count="14777" uniqueCount="1284">
  <si>
    <t>Export Komplet</t>
  </si>
  <si>
    <t/>
  </si>
  <si>
    <t>2.0</t>
  </si>
  <si>
    <t>ZAMOK</t>
  </si>
  <si>
    <t>False</t>
  </si>
  <si>
    <t>{4863bcc5-63fe-4918-aeca-8ecab7b74b27}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</si>
  <si>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</si>
  <si>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</si>
  <si>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</si>
  <si>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</si>
  <si>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</si>
  <si>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</si>
  <si>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</si>
  <si>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7023</t>
  </si>
  <si>
    <t>Stavba:</t>
  </si>
  <si>
    <t>Hrádek</t>
  </si>
  <si>
    <t>KSO:</t>
  </si>
  <si>
    <t>CC-CZ:</t>
  </si>
  <si>
    <t>Místo:</t>
  </si>
  <si>
    <t>Datum:</t>
  </si>
  <si>
    <t>10. 1. 2019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</si>
  <si>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</si>
  <si>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</si>
  <si>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</si>
  <si>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</si>
  <si>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</si>
  <si>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</si>
  <si>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</si>
  <si>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</si>
  <si>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Fochler Jan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</si>
  <si>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</si>
  <si>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</si>
  <si>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</si>
  <si>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</si>
  <si>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</si>
  <si>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</si>
  <si>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</si>
  <si>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</si>
  <si>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</si>
  <si>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</si>
  <si>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</si>
  <si>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</si>
  <si>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</si>
  <si>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</si>
  <si>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</si>
  <si>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</si>
  <si>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</si>
  <si>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</si>
  <si>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</si>
  <si>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</si>
  <si>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</si>
  <si>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</si>
  <si>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</si>
  <si>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</si>
  <si>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</si>
  <si>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</si>
  <si>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</si>
  <si>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</si>
  <si>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</si>
  <si>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</si>
  <si>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</si>
  <si>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</si>
  <si>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</si>
  <si>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</si>
  <si>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</si>
  <si>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</si>
  <si>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</si>
  <si>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</si>
  <si>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</si>
  <si>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</si>
  <si>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</si>
  <si>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</si>
  <si>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</si>
  <si>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</si>
  <si>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</si>
  <si>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01</t>
  </si>
  <si>
    <t>Vodovodní řady</t>
  </si>
  <si>
    <t>STA</t>
  </si>
  <si>
    <t>1</t>
  </si>
  <si>
    <t>{005a79be-a552-401a-9d49-e3808c129d21}</t>
  </si>
  <si>
    <t>2</t>
  </si>
  <si>
    <t>/</t>
  </si>
  <si>
    <t>01</t>
  </si>
  <si>
    <t>Vodovodní řad A</t>
  </si>
  <si>
    <t>Soupis</t>
  </si>
  <si>
    <t>{81d7f9c5-660a-47eb-9315-3510c39e2ed2}</t>
  </si>
  <si>
    <t>02</t>
  </si>
  <si>
    <t>Vodovodní řad B</t>
  </si>
  <si>
    <t>{db843bba-be17-4fc0-bac0-7327274dbaba}</t>
  </si>
  <si>
    <t>03</t>
  </si>
  <si>
    <t>Stávající vodovodní řad SmVak</t>
  </si>
  <si>
    <t>{0c575937-a81e-4ed5-9352-94158c4dd410}</t>
  </si>
  <si>
    <t>SO 02</t>
  </si>
  <si>
    <t>Stavební část ATS</t>
  </si>
  <si>
    <t>{33af0d9c-385d-4d8f-92a1-7d789d87d083}</t>
  </si>
  <si>
    <t>SO 03</t>
  </si>
  <si>
    <t>Přípojka NN</t>
  </si>
  <si>
    <t>{2af60b9f-84aa-4f76-8358-8864c9da9aeb}</t>
  </si>
  <si>
    <t>SO 04</t>
  </si>
  <si>
    <t>Vodovodní přípojky</t>
  </si>
  <si>
    <t>{4c11ddad-6c28-4b8f-9ced-1a9f46e5ccc9}</t>
  </si>
  <si>
    <t>Vodovodní přípojka č. 1</t>
  </si>
  <si>
    <t>{a4e50984-2d13-4455-ad3d-1cb0f3fa670f}</t>
  </si>
  <si>
    <t>Vodovodní přípojka č. 2</t>
  </si>
  <si>
    <t>{f77ec47a-0849-4510-a448-13cfccd47211}</t>
  </si>
  <si>
    <t>Vodovodní přípojka č. 3</t>
  </si>
  <si>
    <t>{b8fb7d11-1d50-404c-98ce-eccd7178ba17}</t>
  </si>
  <si>
    <t>04</t>
  </si>
  <si>
    <t>Vodovodní přípojka č. 4</t>
  </si>
  <si>
    <t>{cc48d9b7-6cf1-47d7-958b-59d928103b53}</t>
  </si>
  <si>
    <t>PS 01</t>
  </si>
  <si>
    <t>Technologická část ATS</t>
  </si>
  <si>
    <t>{3a18549a-950d-4bbb-899c-68fc244601dd}</t>
  </si>
  <si>
    <t>05</t>
  </si>
  <si>
    <t>Vedlejší a ostatní náklady</t>
  </si>
  <si>
    <t>{2c61931f-443d-4109-9733-05c9e12d1e71}</t>
  </si>
  <si>
    <t>KRYCÍ LIST SOUPISU PRACÍ</t>
  </si>
  <si>
    <t>Objekt:</t>
  </si>
  <si>
    <t>SO 01 - Vodovodní řady</t>
  </si>
  <si>
    <t>Soupis:</t>
  </si>
  <si>
    <t>01 - Vodovodní řad 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</si>
  <si>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</si>
  <si>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</si>
  <si>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</si>
  <si>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</si>
  <si>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</si>
  <si>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</si>
  <si>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</si>
  <si>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</si>
  <si>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</si>
  <si>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</si>
  <si>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  99 - Přesun hmot</t>
  </si>
  <si>
    <t>M - Práce a dodávky M</t>
  </si>
  <si>
    <t xml:space="preserve">    46-M - Zemní práce při extr.mont.pracích</t>
  </si>
  <si>
    <t>VRN - Vedlejší rozpočtové náklady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</si>
  <si>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</si>
  <si>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</si>
  <si>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</si>
  <si>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</si>
  <si>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</si>
  <si>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</si>
  <si>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</si>
  <si>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</si>
  <si>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</si>
  <si>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</si>
  <si>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</si>
  <si>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</si>
  <si>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</si>
  <si>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</si>
  <si>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</si>
  <si>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</si>
  <si>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</si>
  <si>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</si>
  <si>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</si>
  <si>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113107222</t>
  </si>
  <si>
    <t>Odstranění podkladu pl přes 200 m2 z kameniva drceného tl 200 mm</t>
  </si>
  <si>
    <t>m2</t>
  </si>
  <si>
    <t>CS ÚRS 2014 02</t>
  </si>
  <si>
    <t>4</t>
  </si>
  <si>
    <t>1407876407</t>
  </si>
  <si>
    <t>VV</t>
  </si>
  <si>
    <t>šířka rýhy 1,0 m + 5% rezerva</t>
  </si>
  <si>
    <t>(1,0*205,12)*1,05</t>
  </si>
  <si>
    <t>povrchy jam pro přepojení stávajících vodovodních přípojek</t>
  </si>
  <si>
    <t>(1,5*1,5)*2</t>
  </si>
  <si>
    <t>Součet</t>
  </si>
  <si>
    <t>113107242</t>
  </si>
  <si>
    <t>Odstranění podkladu pl přes 200 m2 živičných tl 100 mm</t>
  </si>
  <si>
    <t>CS ÚRS 2017 01</t>
  </si>
  <si>
    <t>1363599633</t>
  </si>
  <si>
    <t>7</t>
  </si>
  <si>
    <t>119001401R</t>
  </si>
  <si>
    <t>Dočasné zajištění potrubí stávajícího potrubí (plyn, voda, jiné) DN do 200</t>
  </si>
  <si>
    <t>m</t>
  </si>
  <si>
    <t>748062900</t>
  </si>
  <si>
    <t xml:space="preserve">předpoklad (plynovod,kanalizace atd.) </t>
  </si>
  <si>
    <t>10*0,5</t>
  </si>
  <si>
    <t>8</t>
  </si>
  <si>
    <t>119001421</t>
  </si>
  <si>
    <t>Dočasné zajištění kabelů a kabelových tratí ze 3 volně ložených kabelů</t>
  </si>
  <si>
    <t>1029029587</t>
  </si>
  <si>
    <t>předpoklad kabely CETIN, NN</t>
  </si>
  <si>
    <t xml:space="preserve">upozornění na souběh s kabely CETIN </t>
  </si>
  <si>
    <t>5*0,5</t>
  </si>
  <si>
    <t>9</t>
  </si>
  <si>
    <t>130001101</t>
  </si>
  <si>
    <t>Příplatek za ztížení vykopávky v blízkosti pozemního vedení</t>
  </si>
  <si>
    <t>m3</t>
  </si>
  <si>
    <t>-473308786</t>
  </si>
  <si>
    <t>7,5*0,5</t>
  </si>
  <si>
    <t>10</t>
  </si>
  <si>
    <t>131201201</t>
  </si>
  <si>
    <t>Hloubení jam zapažených v hornině tř. 3 objemu do 100 m3</t>
  </si>
  <si>
    <t>-387731724</t>
  </si>
  <si>
    <t>"startovací a cílová jámy protlaku pod komunikací</t>
  </si>
  <si>
    <t>((3*3*1,7)+(3*7*1,7))*6</t>
  </si>
  <si>
    <t>11</t>
  </si>
  <si>
    <t>132201202</t>
  </si>
  <si>
    <t>Hloubení rýh š do 2000 mm v hornině tř. 3 objemu do 1000 m3</t>
  </si>
  <si>
    <t>-778068354</t>
  </si>
  <si>
    <t>1,0*((1,5+1,5)/2)*(225,12)</t>
  </si>
  <si>
    <t>(1,5*1,5*1,5)*2</t>
  </si>
  <si>
    <t>12</t>
  </si>
  <si>
    <t>132201209</t>
  </si>
  <si>
    <t>Příplatek za lepivost k hloubení rýh š do 2000 mm v hornině tř. 3</t>
  </si>
  <si>
    <t>-1921797348</t>
  </si>
  <si>
    <t>50% z objemu výkopku</t>
  </si>
  <si>
    <t>344,43*0,5</t>
  </si>
  <si>
    <t>306,0*0,5</t>
  </si>
  <si>
    <t>114</t>
  </si>
  <si>
    <t>141721119R</t>
  </si>
  <si>
    <t>Zřízení a zásyp startovací a cílové jámy protlaku včetně vystrojení pažení jámy</t>
  </si>
  <si>
    <t>soubor</t>
  </si>
  <si>
    <t>1363769890</t>
  </si>
  <si>
    <t>"kompletní stavební práce včetně odvozu výkopku a zásypu kamenivem v komunikaci</t>
  </si>
  <si>
    <t>6</t>
  </si>
  <si>
    <t>13</t>
  </si>
  <si>
    <t>151831111</t>
  </si>
  <si>
    <t>Osazení a odstranění pažicího boxu lehkého hl výkopu do 3 m š do 1 m</t>
  </si>
  <si>
    <t>1382588873</t>
  </si>
  <si>
    <t>2,0*((1,5+1,5)/2)*225,12</t>
  </si>
  <si>
    <t>"pažení pro  startovací a cílovou jámy</t>
  </si>
  <si>
    <t>(((3*1,7*3)+(7*1,7*3))*2)*6</t>
  </si>
  <si>
    <t>14</t>
  </si>
  <si>
    <t>151831211</t>
  </si>
  <si>
    <t>Příplatek k pažicímu boxu lehkému hl výkopu do 3 m š do 1 m za první a ZKD den zapažení</t>
  </si>
  <si>
    <t>-1305395364</t>
  </si>
  <si>
    <t>1287,360</t>
  </si>
  <si>
    <t>161101102</t>
  </si>
  <si>
    <t>Svislé přemístění výkopku z horniny tř. 1 až 4 hl výkopu do 4 m</t>
  </si>
  <si>
    <t>CS ÚRS 2013 02</t>
  </si>
  <si>
    <t>72552646</t>
  </si>
  <si>
    <t>16</t>
  </si>
  <si>
    <t>162701105</t>
  </si>
  <si>
    <t>Vodorovné přemístění do 10000 m výkopku z horniny tř. 1 až 4</t>
  </si>
  <si>
    <t>-1429565191</t>
  </si>
  <si>
    <t>"přebytečný výkopek</t>
  </si>
  <si>
    <t>zpětný zásyp</t>
  </si>
  <si>
    <t>-(20,4)</t>
  </si>
  <si>
    <t>17</t>
  </si>
  <si>
    <t>162701109</t>
  </si>
  <si>
    <t>Příplatek k vodorovnému přemístění výkopku/sypaniny z horniny tř. 1 až 4 ZKD 1000 m přes 10000 m</t>
  </si>
  <si>
    <t>267990976</t>
  </si>
  <si>
    <t>navýšení o 20 km</t>
  </si>
  <si>
    <t>630,03*20</t>
  </si>
  <si>
    <t>18</t>
  </si>
  <si>
    <t>162701606</t>
  </si>
  <si>
    <t>Doprava materiálu na stavbu (štěrkopísek, kamenivo)</t>
  </si>
  <si>
    <t>t</t>
  </si>
  <si>
    <t>-1078417070</t>
  </si>
  <si>
    <t>(1,8*22,512)+188,71+1135,59</t>
  </si>
  <si>
    <t>19</t>
  </si>
  <si>
    <t>162701607</t>
  </si>
  <si>
    <t>Doprava materiálu na stavbu (trubní materiál,  apod.)</t>
  </si>
  <si>
    <t>-1373846981</t>
  </si>
  <si>
    <t>vodovodní potrubí + armatury</t>
  </si>
  <si>
    <t>(0,0225*454,50)+2,5</t>
  </si>
  <si>
    <t>20</t>
  </si>
  <si>
    <t>167101102</t>
  </si>
  <si>
    <t>Nakládání výkopku z hornin tř. 1 až 4 přes 100 m3</t>
  </si>
  <si>
    <t>-79281365</t>
  </si>
  <si>
    <t>650,43-20,4</t>
  </si>
  <si>
    <t>171201201</t>
  </si>
  <si>
    <t>Uložení sypaniny na skládky</t>
  </si>
  <si>
    <t>1274995018</t>
  </si>
  <si>
    <t>630,030</t>
  </si>
  <si>
    <t>22</t>
  </si>
  <si>
    <t>171201211</t>
  </si>
  <si>
    <t>Poplatek za uložení odpadu ze sypaniny na skládce (skládkovné)</t>
  </si>
  <si>
    <t>1916172824</t>
  </si>
  <si>
    <t>Přepočet koeficientem 1,8t/m3</t>
  </si>
  <si>
    <t>630,03*1,8</t>
  </si>
  <si>
    <t>23</t>
  </si>
  <si>
    <t>174101101</t>
  </si>
  <si>
    <t>Zásyp jam, šachet rýh nebo kolem objektů sypaninou se zhutněním</t>
  </si>
  <si>
    <t>-396714903</t>
  </si>
  <si>
    <t>"kamenivo v komunikaci do výšky skladby původní komunikace, odečet zpětný zásyp v zeleném</t>
  </si>
  <si>
    <t>650,43-(22,512+86,366+20,4+1,431)</t>
  </si>
  <si>
    <t>24</t>
  </si>
  <si>
    <t>M</t>
  </si>
  <si>
    <t>583336880</t>
  </si>
  <si>
    <t>kamenivo těžené hrubé (Tovačov) frakce 32-63</t>
  </si>
  <si>
    <t>-1999358139</t>
  </si>
  <si>
    <t>kamenivo do zásypu komunikací místo zeminy, přepočet 1,9 t/m3, 15 % materiálu navíc na zhutnění</t>
  </si>
  <si>
    <t>519,721*1,9*1,15</t>
  </si>
  <si>
    <t>25</t>
  </si>
  <si>
    <t>227558262</t>
  </si>
  <si>
    <t>"zpětný zásyp výkopkem v zelené ploše</t>
  </si>
  <si>
    <t>20,0*1,0*1,02</t>
  </si>
  <si>
    <t>26</t>
  </si>
  <si>
    <t>175101101</t>
  </si>
  <si>
    <t>Obsyp potrubí bez prohození sypaniny z hornin tř. 1 až 4 uloženým do 3 m od kraje výkopu</t>
  </si>
  <si>
    <t>446604284</t>
  </si>
  <si>
    <t>obsyp potrubí 0,3 m nad vrchol</t>
  </si>
  <si>
    <t>0,39*1,0*225,12</t>
  </si>
  <si>
    <t xml:space="preserve">odpočet za objem potrubí </t>
  </si>
  <si>
    <t>-(225,12*(0,045*0,045*3,14))</t>
  </si>
  <si>
    <t>27</t>
  </si>
  <si>
    <t>583373020</t>
  </si>
  <si>
    <t>štěrkopísek frakce 0-8</t>
  </si>
  <si>
    <t>128</t>
  </si>
  <si>
    <t>-1832097021</t>
  </si>
  <si>
    <t>"Přepočet koeficientem množství 1,9 t/m3 + 15% na zhutnění</t>
  </si>
  <si>
    <t>86,366*1,9*1,15</t>
  </si>
  <si>
    <t>28</t>
  </si>
  <si>
    <t>180401211</t>
  </si>
  <si>
    <t>Založení lučního trávníku výsevem v rovině a ve svahu do 1:5</t>
  </si>
  <si>
    <t>814857023</t>
  </si>
  <si>
    <t>"v trase rýhy šířka 2,5 m</t>
  </si>
  <si>
    <t>20,0*2,5</t>
  </si>
  <si>
    <t>29</t>
  </si>
  <si>
    <t>005724720</t>
  </si>
  <si>
    <t>osivo směs travní krajinná - rovinná</t>
  </si>
  <si>
    <t>kg</t>
  </si>
  <si>
    <t>922770853</t>
  </si>
  <si>
    <t>0,005*50</t>
  </si>
  <si>
    <t>30</t>
  </si>
  <si>
    <t>451573111</t>
  </si>
  <si>
    <t>Lože pod potrubí otevřený výkop ze štěrkopísku</t>
  </si>
  <si>
    <t>1174589956</t>
  </si>
  <si>
    <t>1,0*0,1*225,12</t>
  </si>
  <si>
    <t>115</t>
  </si>
  <si>
    <t>460310107R</t>
  </si>
  <si>
    <t>Řízené vrtání se zatažením potrubí PE100RC D90</t>
  </si>
  <si>
    <t>1627665791</t>
  </si>
  <si>
    <t xml:space="preserve">včetně zatažení vodovodního potrubí PE100 RC D90 a napojení na navazující vodovodní řad </t>
  </si>
  <si>
    <t>37,53+182,85</t>
  </si>
  <si>
    <t>5</t>
  </si>
  <si>
    <t>Komunikace</t>
  </si>
  <si>
    <t>36</t>
  </si>
  <si>
    <t>573211111</t>
  </si>
  <si>
    <t>Postřik živičný spojovací z asfaltu v množství do 0,70 kg/m2</t>
  </si>
  <si>
    <t>-1483925456</t>
  </si>
  <si>
    <t>((1,0*205,12)*1,05)*2</t>
  </si>
  <si>
    <t>((1,5*1,5)*2)*2</t>
  </si>
  <si>
    <t>37</t>
  </si>
  <si>
    <t>577144131</t>
  </si>
  <si>
    <t>Asfaltový beton vrstva obrusná ACO 11 (ABS) tř. I tl 50 mm š do 3 m z modifikovaného asfaltu</t>
  </si>
  <si>
    <t>-438773840</t>
  </si>
  <si>
    <t>38</t>
  </si>
  <si>
    <t>577145132</t>
  </si>
  <si>
    <t>Asfaltový beton vrstva ložní ACL 16 (ABH) tl 50 mm š do 3 m z modifikovaného asfaltu</t>
  </si>
  <si>
    <t>-14355641</t>
  </si>
  <si>
    <t>39</t>
  </si>
  <si>
    <t>599141111</t>
  </si>
  <si>
    <t>Vyplnění spár mezi silničními dílci živičnou zálivkou</t>
  </si>
  <si>
    <t>767100884</t>
  </si>
  <si>
    <t xml:space="preserve">řezání živičného krytu po stranách výkopu </t>
  </si>
  <si>
    <t>205,12*2</t>
  </si>
  <si>
    <t>okraje jam</t>
  </si>
  <si>
    <t>((3,0*4)+(3,0*2,0)+(7*2))*6</t>
  </si>
  <si>
    <t>(1,5*4)*2</t>
  </si>
  <si>
    <t>40</t>
  </si>
  <si>
    <t>R/9-01</t>
  </si>
  <si>
    <t>Doprava hmot komunikace na stavbu (asfalty, postřiky apod.)</t>
  </si>
  <si>
    <t>854682536</t>
  </si>
  <si>
    <t>postřik</t>
  </si>
  <si>
    <t>439,752*0,001</t>
  </si>
  <si>
    <t>asfalty</t>
  </si>
  <si>
    <t>219,876*0,05*2,2</t>
  </si>
  <si>
    <t>41</t>
  </si>
  <si>
    <t>R/9-04</t>
  </si>
  <si>
    <t>Zkoušky hutnění v komunikaci + protokol</t>
  </si>
  <si>
    <t>318241968</t>
  </si>
  <si>
    <t>každých 50,0 m v komunikaci</t>
  </si>
  <si>
    <t>Trubní vedení</t>
  </si>
  <si>
    <t>45</t>
  </si>
  <si>
    <t>422736600</t>
  </si>
  <si>
    <t>hydrant podzemní  DN80 PN16 dvojčinný, výška krytí 1000 mm</t>
  </si>
  <si>
    <t>kus</t>
  </si>
  <si>
    <t>CS ÚRS 2015 02</t>
  </si>
  <si>
    <t>-280968191</t>
  </si>
  <si>
    <t>46</t>
  </si>
  <si>
    <t>422914520</t>
  </si>
  <si>
    <t>poklop litinový hydrantový, teleskopický DN 80</t>
  </si>
  <si>
    <t>175347359</t>
  </si>
  <si>
    <t>120</t>
  </si>
  <si>
    <t>55253489R</t>
  </si>
  <si>
    <t>tvarovka přírubová litinová,práškový epoxid tl 250µm FF-kus DN 80</t>
  </si>
  <si>
    <t>-1503337499</t>
  </si>
  <si>
    <t>119</t>
  </si>
  <si>
    <t>55250642</t>
  </si>
  <si>
    <t>koleno přírubové s patkou PP litinové DN 80</t>
  </si>
  <si>
    <t>CS ÚRS 2018 02</t>
  </si>
  <si>
    <t>-79330179</t>
  </si>
  <si>
    <t>49</t>
  </si>
  <si>
    <t>722219104</t>
  </si>
  <si>
    <t xml:space="preserve">Montáž armatur vodovodních DN 50 100 </t>
  </si>
  <si>
    <t>-2116779241</t>
  </si>
  <si>
    <t>šoupátka, příruby, atd.</t>
  </si>
  <si>
    <t>56</t>
  </si>
  <si>
    <t>132</t>
  </si>
  <si>
    <t>42221149</t>
  </si>
  <si>
    <t>šoupátko s PE vevařovacím koncem a přírubou, voda PN 10 DN 80/90 PE 100</t>
  </si>
  <si>
    <t>32</t>
  </si>
  <si>
    <t>1166598877</t>
  </si>
  <si>
    <t>133</t>
  </si>
  <si>
    <t>55253515</t>
  </si>
  <si>
    <t>tvarovka přírubová litinová s přírubovou odbočkou,práškový epoxid tl 250µm T-kus DN 100/80</t>
  </si>
  <si>
    <t>495735850</t>
  </si>
  <si>
    <t>134</t>
  </si>
  <si>
    <t>42221213</t>
  </si>
  <si>
    <t>šoupě přírubové vodovodní, krátká stavební délka DN 100 PN10-16</t>
  </si>
  <si>
    <t>-463174379</t>
  </si>
  <si>
    <t>135</t>
  </si>
  <si>
    <t>55251321</t>
  </si>
  <si>
    <t>příruba pro tvarovku vodovodní vícefunkční DN 100</t>
  </si>
  <si>
    <t>-1659592000</t>
  </si>
  <si>
    <t>136</t>
  </si>
  <si>
    <t>55259811</t>
  </si>
  <si>
    <t>přechod přírubový (FFR) tvárná litina DN 80/50 L200mm</t>
  </si>
  <si>
    <t>-1977345022</t>
  </si>
  <si>
    <t>137</t>
  </si>
  <si>
    <t>42215436R</t>
  </si>
  <si>
    <t>ventil s regulační DN 50</t>
  </si>
  <si>
    <t>569439608</t>
  </si>
  <si>
    <t>138</t>
  </si>
  <si>
    <t>123466R</t>
  </si>
  <si>
    <t>Odběrová souprava s odvodněním DN 50</t>
  </si>
  <si>
    <t>-1786880765</t>
  </si>
  <si>
    <t>127</t>
  </si>
  <si>
    <t>55253510</t>
  </si>
  <si>
    <t>tvarovka přírubová litinová vodovodní s přírubovou odbočkou PN 10/40 T-kus DN 80/80</t>
  </si>
  <si>
    <t>116790359</t>
  </si>
  <si>
    <t>28614970R</t>
  </si>
  <si>
    <t>elektrotvarovka T-kus redukovaný, PE 100, PN 16, d 90-63</t>
  </si>
  <si>
    <t>1411540020</t>
  </si>
  <si>
    <t>129</t>
  </si>
  <si>
    <t>42221147</t>
  </si>
  <si>
    <t>šoupátko s PE vevařovacími konci, voda PN 10 DN 50/63 PE 100</t>
  </si>
  <si>
    <t>1917973900</t>
  </si>
  <si>
    <t>130</t>
  </si>
  <si>
    <t>28615972.NCL</t>
  </si>
  <si>
    <t>PE d 63, PE100, SDR11, spojka s lehce vyrazitelným dorazem, elektro</t>
  </si>
  <si>
    <t>-1815866208</t>
  </si>
  <si>
    <t>131</t>
  </si>
  <si>
    <t>28615974.NCL</t>
  </si>
  <si>
    <t>PE d 90, PE100, SDR11, spojka s lehce vyrazitelným dorazem, elektro</t>
  </si>
  <si>
    <t>-775726366</t>
  </si>
  <si>
    <t>125</t>
  </si>
  <si>
    <t>28614899R</t>
  </si>
  <si>
    <t>oblouk 22° SDR 11 PE 100 RC PN 16 D 90mm</t>
  </si>
  <si>
    <t>-1073402900</t>
  </si>
  <si>
    <t>126</t>
  </si>
  <si>
    <t>286148100R</t>
  </si>
  <si>
    <t>oblouk 60° SDR 11 PE 100 RC PN 16 D 90mm</t>
  </si>
  <si>
    <t>163462661</t>
  </si>
  <si>
    <t>122</t>
  </si>
  <si>
    <t>28614897R</t>
  </si>
  <si>
    <t>oblouk 15° SDR 11 PE 100 RC PN 16 D 90mm</t>
  </si>
  <si>
    <t>-1520276132</t>
  </si>
  <si>
    <t>123</t>
  </si>
  <si>
    <t>28614897</t>
  </si>
  <si>
    <t>oblouk 45° SDR 11 PE 100 RC PN 16 D 90mm</t>
  </si>
  <si>
    <t>1105643686</t>
  </si>
  <si>
    <t>124</t>
  </si>
  <si>
    <t>28614898R</t>
  </si>
  <si>
    <t>oblouk 30° SDR 11 PE 100 RC PN 16 D 90mm</t>
  </si>
  <si>
    <t>1526709338</t>
  </si>
  <si>
    <t>81</t>
  </si>
  <si>
    <t>722219191</t>
  </si>
  <si>
    <t>Montáž zemních souprav ostatní typ</t>
  </si>
  <si>
    <t>25132776</t>
  </si>
  <si>
    <t>82</t>
  </si>
  <si>
    <t>722219191R</t>
  </si>
  <si>
    <t>Zemní souprava šoupátková - teleskopická, délky 1,2 - 1,8 m</t>
  </si>
  <si>
    <t>1189930718</t>
  </si>
  <si>
    <t>83</t>
  </si>
  <si>
    <t>722219192R</t>
  </si>
  <si>
    <t>Poklop plastový s litinovým víčkem, šoupátkový - teleskopický</t>
  </si>
  <si>
    <t>-186800257</t>
  </si>
  <si>
    <t>84</t>
  </si>
  <si>
    <t>722290215</t>
  </si>
  <si>
    <t>Zkouška těsnosti vodovodního potrubí do DN 150</t>
  </si>
  <si>
    <t>-879059061</t>
  </si>
  <si>
    <t>"potrubí vodovodní + rezerva 10%</t>
  </si>
  <si>
    <t>(445,50)*1,1</t>
  </si>
  <si>
    <t>117</t>
  </si>
  <si>
    <t>871241211</t>
  </si>
  <si>
    <t>Montáž potrubí z PE100 SDR 11 otevřený výkop svařovaných elektrotvarovkou D 90 x 8,2 mm</t>
  </si>
  <si>
    <t>-1601668829</t>
  </si>
  <si>
    <t>potrubí vodovodní otevřený výkop</t>
  </si>
  <si>
    <t>225,12</t>
  </si>
  <si>
    <t>116</t>
  </si>
  <si>
    <t>28613600</t>
  </si>
  <si>
    <t>potrubí dvouvrstvé PE100 s 10% signalizační vrstvou SDR 11 90x8,2 dl 12m</t>
  </si>
  <si>
    <t>73918185</t>
  </si>
  <si>
    <t>potrubí včetně rezervy 10%</t>
  </si>
  <si>
    <t>445,50*1,1</t>
  </si>
  <si>
    <t>91</t>
  </si>
  <si>
    <t>891247111</t>
  </si>
  <si>
    <t>Montáž hydrantů podzemních DN 80</t>
  </si>
  <si>
    <t>-1211508200</t>
  </si>
  <si>
    <t>92</t>
  </si>
  <si>
    <t>892273121</t>
  </si>
  <si>
    <t>Proplach a desinfekce vodovodního potrubí DN od 25 do 125</t>
  </si>
  <si>
    <t>-673880558</t>
  </si>
  <si>
    <t>95</t>
  </si>
  <si>
    <t>899712111</t>
  </si>
  <si>
    <t>Orientační tabulky na zdivu</t>
  </si>
  <si>
    <t>-1459768703</t>
  </si>
  <si>
    <t xml:space="preserve">"orientační tabulky pro šoupátka, hydranty </t>
  </si>
  <si>
    <t>96</t>
  </si>
  <si>
    <t>899721111</t>
  </si>
  <si>
    <t xml:space="preserve">Signalizační vodič na vodovodní potrubí - pokládka </t>
  </si>
  <si>
    <t>1374787089</t>
  </si>
  <si>
    <t>"Signalizační vodič v otevřeném výkopu CYKY 4,0 mm2 (+10% rezerva)</t>
  </si>
  <si>
    <t>(225,12)*1,10</t>
  </si>
  <si>
    <t xml:space="preserve">Signalizační vodič pro zatažení při bezvýkopovém vrtání CYKY 10,0 mm 2 (+10% rezerva ) </t>
  </si>
  <si>
    <t>220,38*1,10</t>
  </si>
  <si>
    <t>97</t>
  </si>
  <si>
    <t>899722113</t>
  </si>
  <si>
    <t xml:space="preserve">Krytí potrubí vodovodu výstražnou fólií z PVC </t>
  </si>
  <si>
    <t>-1409454557</t>
  </si>
  <si>
    <t xml:space="preserve">"Výstražná folie - voda (+ rezerva 10%) </t>
  </si>
  <si>
    <t>Ostatní konstrukce a práce-bourání</t>
  </si>
  <si>
    <t>99</t>
  </si>
  <si>
    <t>919735112</t>
  </si>
  <si>
    <t>Řezání stávajícího živičného krytu hl do 100 mm</t>
  </si>
  <si>
    <t>-386860161</t>
  </si>
  <si>
    <t>Přesun hmot</t>
  </si>
  <si>
    <t>106</t>
  </si>
  <si>
    <t>938909311</t>
  </si>
  <si>
    <t>Odstranění bláta a hlinitého nánosu z povrchu podkladu nebo krytu betonového nebo živičného</t>
  </si>
  <si>
    <t>3</t>
  </si>
  <si>
    <t>-25867590</t>
  </si>
  <si>
    <t>205,12*3</t>
  </si>
  <si>
    <t>107</t>
  </si>
  <si>
    <t>979083112</t>
  </si>
  <si>
    <t>Vodorovné přemístění suti s naložením a složením na skládku do 1000 m</t>
  </si>
  <si>
    <t>1578954316</t>
  </si>
  <si>
    <t>asfaltové hmoty</t>
  </si>
  <si>
    <t>((219,876)*0,04)*2,2</t>
  </si>
  <si>
    <t>((219,876)*0,06)*2,2</t>
  </si>
  <si>
    <t>podsyp komunikace - kamenivo</t>
  </si>
  <si>
    <t>((219,876)*0,2)*1,8</t>
  </si>
  <si>
    <t>108</t>
  </si>
  <si>
    <t>997006519</t>
  </si>
  <si>
    <t>Příplatek k vodorovnému přemístění suti na skládku ZKD 1 km přes 1 km</t>
  </si>
  <si>
    <t>-429187798</t>
  </si>
  <si>
    <t>nejbližší oficiální skládka odpadu ve vzdálenosti do 30,0 km</t>
  </si>
  <si>
    <t>127,528*19</t>
  </si>
  <si>
    <t>109</t>
  </si>
  <si>
    <t>997211612</t>
  </si>
  <si>
    <t>Nakládání vybouraných hmot na dopravní prostředky pro vodorovnou dopravu</t>
  </si>
  <si>
    <t>1683177265</t>
  </si>
  <si>
    <t>110</t>
  </si>
  <si>
    <t>997221845</t>
  </si>
  <si>
    <t>Poplatek za uložení odpadu z asfaltových povrchů na skládce (skládkovné)</t>
  </si>
  <si>
    <t>-1321045224</t>
  </si>
  <si>
    <t>Práce a dodávky M</t>
  </si>
  <si>
    <t>46-M</t>
  </si>
  <si>
    <t>Zemní práce při extr.mont.pracích</t>
  </si>
  <si>
    <t>111</t>
  </si>
  <si>
    <t xml:space="preserve">Zajištění zásobování přilehlých nemovitostí pitnou vodou </t>
  </si>
  <si>
    <t>64</t>
  </si>
  <si>
    <t>892624063</t>
  </si>
  <si>
    <t>dočasný suchovod po dobu výstavby</t>
  </si>
  <si>
    <t>posun v průběhu realizace stavby</t>
  </si>
  <si>
    <t>112</t>
  </si>
  <si>
    <t>460010029</t>
  </si>
  <si>
    <t>Náklady na provedení sond k ověření hloubky uložení stávajících inž. sítí</t>
  </si>
  <si>
    <t>1333905036</t>
  </si>
  <si>
    <t xml:space="preserve">kanalizace, kabely NN, kabely CETIN, plynovod, </t>
  </si>
  <si>
    <t>VRN</t>
  </si>
  <si>
    <t>Vedlejší rozpočtové náklady</t>
  </si>
  <si>
    <t>VRN6</t>
  </si>
  <si>
    <t>Územní vlivy</t>
  </si>
  <si>
    <t>113</t>
  </si>
  <si>
    <t>066002000</t>
  </si>
  <si>
    <t>Zabezpečení výkopu proti pádu jiných osob po dobu výstavby</t>
  </si>
  <si>
    <t>1024</t>
  </si>
  <si>
    <t>370009633</t>
  </si>
  <si>
    <t>"posun zábran v průběhu realizace</t>
  </si>
  <si>
    <t>02 - Vodovodní řad B</t>
  </si>
  <si>
    <t>-474980965</t>
  </si>
  <si>
    <t>(1,0*260)*1,05</t>
  </si>
  <si>
    <t>212330312</t>
  </si>
  <si>
    <t>-345511966</t>
  </si>
  <si>
    <t>275218273</t>
  </si>
  <si>
    <t>-83940094</t>
  </si>
  <si>
    <t>-1034692959</t>
  </si>
  <si>
    <t>1,0*((1,5+1,5)/2)*542,50</t>
  </si>
  <si>
    <t>32426179</t>
  </si>
  <si>
    <t>813,75*0,5</t>
  </si>
  <si>
    <t>-1949618692</t>
  </si>
  <si>
    <t>2,0*((1,5+1,5)/2)*542,50</t>
  </si>
  <si>
    <t>-1341397723</t>
  </si>
  <si>
    <t>1627,50</t>
  </si>
  <si>
    <t>1414670671</t>
  </si>
  <si>
    <t>-1184082287</t>
  </si>
  <si>
    <t>813,75</t>
  </si>
  <si>
    <t>-(288,15)</t>
  </si>
  <si>
    <t>956651770</t>
  </si>
  <si>
    <t>525,60*20</t>
  </si>
  <si>
    <t>6297887</t>
  </si>
  <si>
    <t>(1,8*54,25)+454,755+567,608</t>
  </si>
  <si>
    <t>1547736078</t>
  </si>
  <si>
    <t>(0,0225*542,50)+2,5</t>
  </si>
  <si>
    <t>-637756813</t>
  </si>
  <si>
    <t>525,60</t>
  </si>
  <si>
    <t>113960796</t>
  </si>
  <si>
    <t>-1771906638</t>
  </si>
  <si>
    <t>525,60*1,8</t>
  </si>
  <si>
    <t>-1983225232</t>
  </si>
  <si>
    <t>813,75-(54,25+208,126+288,15+3,449)</t>
  </si>
  <si>
    <t>-281804341</t>
  </si>
  <si>
    <t>259,775*1,9*1,15</t>
  </si>
  <si>
    <t>-1464159710</t>
  </si>
  <si>
    <t>282,50*1,0*1,02</t>
  </si>
  <si>
    <t>-149695105</t>
  </si>
  <si>
    <t>0,39*1,0*542,50</t>
  </si>
  <si>
    <t>-(542,50*(0,045*0,045*3,14))</t>
  </si>
  <si>
    <t>-885464160</t>
  </si>
  <si>
    <t>208,126*1,9*1,15</t>
  </si>
  <si>
    <t>-938357086</t>
  </si>
  <si>
    <t>282,5*2,5</t>
  </si>
  <si>
    <t>-1336286023</t>
  </si>
  <si>
    <t>0,005*706,25</t>
  </si>
  <si>
    <t>16643781</t>
  </si>
  <si>
    <t>1,0*0,1*542,50</t>
  </si>
  <si>
    <t>-1605033595</t>
  </si>
  <si>
    <t>((1,0*260)*1,05)*2</t>
  </si>
  <si>
    <t>19461257</t>
  </si>
  <si>
    <t>(1,0*273)*1,05</t>
  </si>
  <si>
    <t>31</t>
  </si>
  <si>
    <t>-200137120</t>
  </si>
  <si>
    <t>(1,0*273,0)*1,05</t>
  </si>
  <si>
    <t>1068047334</t>
  </si>
  <si>
    <t>260*2</t>
  </si>
  <si>
    <t>33</t>
  </si>
  <si>
    <t>1353620406</t>
  </si>
  <si>
    <t>546,0*0,001</t>
  </si>
  <si>
    <t>286,65*0,05*2,2</t>
  </si>
  <si>
    <t>34</t>
  </si>
  <si>
    <t>-1173531168</t>
  </si>
  <si>
    <t>35</t>
  </si>
  <si>
    <t>-5138215</t>
  </si>
  <si>
    <t>339464088</t>
  </si>
  <si>
    <t>-25882240</t>
  </si>
  <si>
    <t>2060517930</t>
  </si>
  <si>
    <t>1911574382</t>
  </si>
  <si>
    <t>šoupátko s PE vevařovacím koncem, voda PN 10 DN 80/90 PE 100</t>
  </si>
  <si>
    <t>-1381169672</t>
  </si>
  <si>
    <t>78</t>
  </si>
  <si>
    <t>28614960</t>
  </si>
  <si>
    <t>elektrotvarovka T-kus rovnoramenný, PE 100, PN 16, d 90</t>
  </si>
  <si>
    <t>-462400009</t>
  </si>
  <si>
    <t>48</t>
  </si>
  <si>
    <t>230626635</t>
  </si>
  <si>
    <t>52</t>
  </si>
  <si>
    <t>1729957478</t>
  </si>
  <si>
    <t>54</t>
  </si>
  <si>
    <t>1826712921</t>
  </si>
  <si>
    <t>55</t>
  </si>
  <si>
    <t>286148977R</t>
  </si>
  <si>
    <t>oblouk 11° SDR 11 PE 100 RC PN 16 D 90mm</t>
  </si>
  <si>
    <t>1331351251</t>
  </si>
  <si>
    <t>-1985686052</t>
  </si>
  <si>
    <t>57</t>
  </si>
  <si>
    <t>-995741336</t>
  </si>
  <si>
    <t>58</t>
  </si>
  <si>
    <t>1288474908</t>
  </si>
  <si>
    <t>59</t>
  </si>
  <si>
    <t>-106965707</t>
  </si>
  <si>
    <t>60</t>
  </si>
  <si>
    <t>711089651</t>
  </si>
  <si>
    <t>61</t>
  </si>
  <si>
    <t>1269369643</t>
  </si>
  <si>
    <t>(542,50)*1,1</t>
  </si>
  <si>
    <t>62</t>
  </si>
  <si>
    <t>-400364379</t>
  </si>
  <si>
    <t>542,50</t>
  </si>
  <si>
    <t>63</t>
  </si>
  <si>
    <t>1834325276</t>
  </si>
  <si>
    <t>542,50*1,1</t>
  </si>
  <si>
    <t>2076279148</t>
  </si>
  <si>
    <t>65</t>
  </si>
  <si>
    <t>-960517055</t>
  </si>
  <si>
    <t>66</t>
  </si>
  <si>
    <t>-72607222</t>
  </si>
  <si>
    <t>67</t>
  </si>
  <si>
    <t>-229679024</t>
  </si>
  <si>
    <t>(542,50)*1,10</t>
  </si>
  <si>
    <t>68</t>
  </si>
  <si>
    <t>1778902705</t>
  </si>
  <si>
    <t>69</t>
  </si>
  <si>
    <t>1329561162</t>
  </si>
  <si>
    <t>70</t>
  </si>
  <si>
    <t>396740545</t>
  </si>
  <si>
    <t>260*3</t>
  </si>
  <si>
    <t>71</t>
  </si>
  <si>
    <t>-256467106</t>
  </si>
  <si>
    <t>((273,0)*0,04)*2,2</t>
  </si>
  <si>
    <t>((273,0)*0,06)*2,2</t>
  </si>
  <si>
    <t>((273,0)*0,2)*1,8</t>
  </si>
  <si>
    <t>72</t>
  </si>
  <si>
    <t>-2031181515</t>
  </si>
  <si>
    <t>158,34*19</t>
  </si>
  <si>
    <t>73</t>
  </si>
  <si>
    <t>-858741631</t>
  </si>
  <si>
    <t>74</t>
  </si>
  <si>
    <t>607090627</t>
  </si>
  <si>
    <t>76</t>
  </si>
  <si>
    <t>163921529</t>
  </si>
  <si>
    <t>77</t>
  </si>
  <si>
    <t>1343327244</t>
  </si>
  <si>
    <t>03 - Stávající vodovodní řad SmVak</t>
  </si>
  <si>
    <t xml:space="preserve">    3 - Svislé a kompletní konstrukce</t>
  </si>
  <si>
    <t>Svislé a kompletní konstrukce</t>
  </si>
  <si>
    <t>446745R</t>
  </si>
  <si>
    <t>Odpojení a zaslepení úseku stávajícího vodovodního řadu</t>
  </si>
  <si>
    <t>1066619567</t>
  </si>
  <si>
    <t xml:space="preserve">provádění prací ve spolupráci s vlastníkem vodovodu - SmVaK Ostrava a.s. </t>
  </si>
  <si>
    <t>969011121</t>
  </si>
  <si>
    <t>Vybourání vodovodního nebo plynového vedení DN do 52</t>
  </si>
  <si>
    <t>-1564229639</t>
  </si>
  <si>
    <t>"zrušení povrchových znaků vodovodu - šachty, šoupátka, části přípojek</t>
  </si>
  <si>
    <t>50</t>
  </si>
  <si>
    <t>-2076427588</t>
  </si>
  <si>
    <t xml:space="preserve">Ověření trasy stávajícího vodovodního řadu </t>
  </si>
  <si>
    <t>1386314945</t>
  </si>
  <si>
    <t>SO 02 - Stavební část ATS</t>
  </si>
  <si>
    <t xml:space="preserve">    2 - Zakládání</t>
  </si>
  <si>
    <t>115101201</t>
  </si>
  <si>
    <t>Čerpání vody na dopravní výšku do 10 m průměrný přítok do 500 l/min</t>
  </si>
  <si>
    <t>hod</t>
  </si>
  <si>
    <t>-957577385</t>
  </si>
  <si>
    <t>5*8</t>
  </si>
  <si>
    <t>115101301</t>
  </si>
  <si>
    <t>Pohotovost čerpací soupravy pro dopravní výšku do 10 m přítok do 500 l/min</t>
  </si>
  <si>
    <t>den</t>
  </si>
  <si>
    <t>-691216322</t>
  </si>
  <si>
    <t>414412053</t>
  </si>
  <si>
    <t>5,32*3,56*2,51</t>
  </si>
  <si>
    <t>131201209</t>
  </si>
  <si>
    <t>Příplatek za lepivost u hloubení jam zapažených v hornině tř. 3</t>
  </si>
  <si>
    <t>59622038</t>
  </si>
  <si>
    <t>47,537*0,5</t>
  </si>
  <si>
    <t>151811123</t>
  </si>
  <si>
    <t>Osazení a odstranění pažicího boxu těžkého hl výkopu do 6 m š do 5 m</t>
  </si>
  <si>
    <t>-1400001470</t>
  </si>
  <si>
    <t>"plocha pažení jámy</t>
  </si>
  <si>
    <t>5,32*2,51*2</t>
  </si>
  <si>
    <t>3,56*2,51*2</t>
  </si>
  <si>
    <t>161101103</t>
  </si>
  <si>
    <t>Svislé přemístění výkopku z horniny tř. 1 až 4 hl výkopu do 6 m</t>
  </si>
  <si>
    <t>1067690947</t>
  </si>
  <si>
    <t>-1353673006</t>
  </si>
  <si>
    <t>1622377758</t>
  </si>
  <si>
    <t>"Skládka do 20,0 km</t>
  </si>
  <si>
    <t>10*47,537</t>
  </si>
  <si>
    <t>1961728419</t>
  </si>
  <si>
    <t>47,537</t>
  </si>
  <si>
    <t>Uložení sypaniny na skládku</t>
  </si>
  <si>
    <t>916955984</t>
  </si>
  <si>
    <t>-913447089</t>
  </si>
  <si>
    <t>"Přepočet koeficientem množství 1,8 t/m3</t>
  </si>
  <si>
    <t>1,8*47,537</t>
  </si>
  <si>
    <t>693057836</t>
  </si>
  <si>
    <t>"celkový výkopek</t>
  </si>
  <si>
    <t>Mezisoučet</t>
  </si>
  <si>
    <t>"odečet za vytlačený výkopek</t>
  </si>
  <si>
    <t>-(2,16*2,16*2,16)</t>
  </si>
  <si>
    <t>-(3,14*0,68*0,68*2,16)</t>
  </si>
  <si>
    <t>-(4,32*2,56*0,25)</t>
  </si>
  <si>
    <t>53</t>
  </si>
  <si>
    <t>-1484240904</t>
  </si>
  <si>
    <t>orientačně upravené plochy v okolí ATS</t>
  </si>
  <si>
    <t>1422810471</t>
  </si>
  <si>
    <t>0,005*40</t>
  </si>
  <si>
    <t>0,2*0,025 'Přepočtené koeficientem množství</t>
  </si>
  <si>
    <t>181101102</t>
  </si>
  <si>
    <t>Úprava pláně v zářezech v hornině tř. 1 až 4 se zhutněním</t>
  </si>
  <si>
    <t>1038749779</t>
  </si>
  <si>
    <t>návrhové zpevněné plochy</t>
  </si>
  <si>
    <t>5,0</t>
  </si>
  <si>
    <t>215901101R00</t>
  </si>
  <si>
    <t>Zhutnění podloží z hornin nesoudržných na 45 MPa</t>
  </si>
  <si>
    <t>-585727491</t>
  </si>
  <si>
    <t xml:space="preserve">návrhové zpevněné plochy </t>
  </si>
  <si>
    <t>289971213R00</t>
  </si>
  <si>
    <t>Zřízení vrstvy z geotextilie skl.do 1:5 š.do 3,5 m</t>
  </si>
  <si>
    <t>1422647174</t>
  </si>
  <si>
    <t>693113170</t>
  </si>
  <si>
    <t>textilie jutařská PETEX 300 g/m2 š 150 cm</t>
  </si>
  <si>
    <t>-1835854914</t>
  </si>
  <si>
    <t>"Geotextýlie + 10% rezerva</t>
  </si>
  <si>
    <t>5,0*1,1</t>
  </si>
  <si>
    <t>Zakládání</t>
  </si>
  <si>
    <t>213311142</t>
  </si>
  <si>
    <t>Polštáře zhutněné pod základy ze štěrkopísku netříděného</t>
  </si>
  <si>
    <t>-973266880</t>
  </si>
  <si>
    <t>"štěrkopísek + rezerva 10%</t>
  </si>
  <si>
    <t>4,32*2,56*0,1*1,1</t>
  </si>
  <si>
    <t>273311127</t>
  </si>
  <si>
    <t>Základové desky z betonu prostého C 25/30-XC2</t>
  </si>
  <si>
    <t>-508348870</t>
  </si>
  <si>
    <t>"základová deska ze ŽB tl. 250 mm</t>
  </si>
  <si>
    <t>4,32*2,56*0,25</t>
  </si>
  <si>
    <t>273351215</t>
  </si>
  <si>
    <t>Zřízení bednění stěn základových desek</t>
  </si>
  <si>
    <t>2105356247</t>
  </si>
  <si>
    <t>"Bednění</t>
  </si>
  <si>
    <t>0,25*4,32*2</t>
  </si>
  <si>
    <t>0,25*2,56*2</t>
  </si>
  <si>
    <t>273351216</t>
  </si>
  <si>
    <t>Odstranění bednění stěn základových desek</t>
  </si>
  <si>
    <t>141767343</t>
  </si>
  <si>
    <t>273362021</t>
  </si>
  <si>
    <t>Výztuž základových desek svařovanými sítěmi Kari</t>
  </si>
  <si>
    <t>825460561</t>
  </si>
  <si>
    <t>916231213</t>
  </si>
  <si>
    <t>Osazení chodníkového obrubníku betonového stojatého s boční opěrou do lože z betonu prostého</t>
  </si>
  <si>
    <t>-581518076</t>
  </si>
  <si>
    <t>"obrubníky podél zpevněných ploch</t>
  </si>
  <si>
    <t>19,5</t>
  </si>
  <si>
    <t>592174600</t>
  </si>
  <si>
    <t>obrubník betonový chodníkový ABO 2-15 100x15x25 cm</t>
  </si>
  <si>
    <t>-1215818868</t>
  </si>
  <si>
    <t>"obrubníky + 5% rezerva</t>
  </si>
  <si>
    <t>19,5*1,05</t>
  </si>
  <si>
    <t>125R</t>
  </si>
  <si>
    <t>Zřízení přístupového schodiště šířky 1,0 m, do výšky 1,0 m, kompletní dodávka</t>
  </si>
  <si>
    <t>882796049</t>
  </si>
  <si>
    <t>564732111</t>
  </si>
  <si>
    <t>Podklad z vibrovaného štěrku VŠ tl 100 mm</t>
  </si>
  <si>
    <t>-2060569310</t>
  </si>
  <si>
    <t>"Vibrovaný štěrk frakce 16 - 32 + 10% na zhutnění</t>
  </si>
  <si>
    <t>(5*0,1)*1,1</t>
  </si>
  <si>
    <t>596211110</t>
  </si>
  <si>
    <t>Kladení zámkové dlažby komunikací pro pěší tl 60 mm skupiny A pl do 50 m2</t>
  </si>
  <si>
    <t>-747878204</t>
  </si>
  <si>
    <t xml:space="preserve">pochozí plocha </t>
  </si>
  <si>
    <t>59245212</t>
  </si>
  <si>
    <t>dlažba zámková profilová základní 19,6x16,1x6 cm přírodní</t>
  </si>
  <si>
    <t>-963648636</t>
  </si>
  <si>
    <t>zámková dlažba včetně rezervy 10%</t>
  </si>
  <si>
    <t>Dobetonávka dist. kroužků pro vstupní poklopy</t>
  </si>
  <si>
    <t>-614392705</t>
  </si>
  <si>
    <t>Osazení armaturní šachtice do výkopu na betonovou desku + obetonování vodostavebním betonem B20 HV-4</t>
  </si>
  <si>
    <t>sobor</t>
  </si>
  <si>
    <t>908276202</t>
  </si>
  <si>
    <t>023</t>
  </si>
  <si>
    <t>Montáž a osazení konstrukcí zámečnických</t>
  </si>
  <si>
    <t>-1953119981</t>
  </si>
  <si>
    <t>023.1</t>
  </si>
  <si>
    <t>Madlo k žebříku nerez, zásuvné 1000 mm</t>
  </si>
  <si>
    <t>-1110469873</t>
  </si>
  <si>
    <t>023.3</t>
  </si>
  <si>
    <t>Nerezový žebřík, dl. 2,0 m</t>
  </si>
  <si>
    <t xml:space="preserve">kus </t>
  </si>
  <si>
    <t>567522330</t>
  </si>
  <si>
    <t xml:space="preserve">Zřízení prostupů pro potrubí - vrtání </t>
  </si>
  <si>
    <t>-878987003</t>
  </si>
  <si>
    <t xml:space="preserve">Osazení chráničky prostupu potrubí </t>
  </si>
  <si>
    <t>2123209561</t>
  </si>
  <si>
    <t>04.1</t>
  </si>
  <si>
    <t>chránička PVC DN 125, hladké 0,65 m</t>
  </si>
  <si>
    <t>1153559344</t>
  </si>
  <si>
    <t>04.2</t>
  </si>
  <si>
    <t>Prostupové těsnění B313</t>
  </si>
  <si>
    <t>-1260643782</t>
  </si>
  <si>
    <t>42</t>
  </si>
  <si>
    <t>Prefabrikovaná ŽB jímka</t>
  </si>
  <si>
    <t>ks</t>
  </si>
  <si>
    <t>934434718</t>
  </si>
  <si>
    <t>vnitřní rozměry 2000x2000x2000 mm</t>
  </si>
  <si>
    <t xml:space="preserve">vstup rámový PE-HD pro poklop </t>
  </si>
  <si>
    <t>43</t>
  </si>
  <si>
    <t>06</t>
  </si>
  <si>
    <t xml:space="preserve">Prefabrikovaná ŽB kruhová šachta </t>
  </si>
  <si>
    <t>111635291</t>
  </si>
  <si>
    <t>vnitřní průměr šachty 1200 mm, výška 2000 mm</t>
  </si>
  <si>
    <t>vnitřní ochranný nátěr s hygienickou nezávadností</t>
  </si>
  <si>
    <t xml:space="preserve">dle vyhlášky č. 258/2000 Sb. </t>
  </si>
  <si>
    <t>47</t>
  </si>
  <si>
    <t>899101111</t>
  </si>
  <si>
    <t>Osazení poklopů včetně rámů hmotnosti do 50 kg</t>
  </si>
  <si>
    <t>52443381</t>
  </si>
  <si>
    <t>07</t>
  </si>
  <si>
    <t>Vodárenský poklop s rámem z kompozitu 700 x 1000, uzamykatelný</t>
  </si>
  <si>
    <t>-1911276532</t>
  </si>
  <si>
    <t>08</t>
  </si>
  <si>
    <t>Vodárenský poklop s rámem z kompozitu 600 x 600, uzamykatelný</t>
  </si>
  <si>
    <t>-1101818749</t>
  </si>
  <si>
    <t>51</t>
  </si>
  <si>
    <t>933901111</t>
  </si>
  <si>
    <t>Provedení zkoušky vodotěsnosti nádrže do 1000 m3</t>
  </si>
  <si>
    <t>-404244757</t>
  </si>
  <si>
    <t xml:space="preserve">"Objem nádrže </t>
  </si>
  <si>
    <t>2*2*2</t>
  </si>
  <si>
    <t>3,14*0,6*0,6*2</t>
  </si>
  <si>
    <t>Voda pro zkoušku vodotěsnosti + doprava cisternou + čerpadlo</t>
  </si>
  <si>
    <t>835962019</t>
  </si>
  <si>
    <t>10,261</t>
  </si>
  <si>
    <t>SO 03 - Přípojka NN</t>
  </si>
  <si>
    <t xml:space="preserve">Revize elektro </t>
  </si>
  <si>
    <t>6272460</t>
  </si>
  <si>
    <t>Projekt elektro skutečného stavu</t>
  </si>
  <si>
    <t>-1673582884</t>
  </si>
  <si>
    <t>Drobný montážní materiál</t>
  </si>
  <si>
    <t>1030241201</t>
  </si>
  <si>
    <t>210100251</t>
  </si>
  <si>
    <t>Ukončení kabelů smršťovací záklopkou nebo páskou se zapojením bez letování žíly do 4x10 mm2</t>
  </si>
  <si>
    <t>-1773522796</t>
  </si>
  <si>
    <t>210190021</t>
  </si>
  <si>
    <t>Montáž rozváděčů řídících a ovládacích pro rozvodny vnitřní i venkovní do 100 kg</t>
  </si>
  <si>
    <t>1880337754</t>
  </si>
  <si>
    <t>210220021</t>
  </si>
  <si>
    <t>Montáž uzemňovacího vedení vodičů FeZn pomocí svorek v zemi páskou do 120 mm2 v průmyslové výstavbě</t>
  </si>
  <si>
    <t>1183339755</t>
  </si>
  <si>
    <t>210220302</t>
  </si>
  <si>
    <t>Montáž svorek hromosvodných typu ST, SJ, SK, SZ, SR 01, 02 se 3 a více šrouby</t>
  </si>
  <si>
    <t>-1045128016</t>
  </si>
  <si>
    <t>210800547</t>
  </si>
  <si>
    <t>Montáž měděných vodičů CY, HO5V, HO7V, NYM, NYY, YY 6 mm2 uložených pevně</t>
  </si>
  <si>
    <t>740673099</t>
  </si>
  <si>
    <t>210810053</t>
  </si>
  <si>
    <t>Montáž měděných kabelů CYKY, CYKYD, CYKYDY, NYM, NYY, YSLY 750 V 4x10mm2 uložených pevně</t>
  </si>
  <si>
    <t>1102863434</t>
  </si>
  <si>
    <t>460080012</t>
  </si>
  <si>
    <t>Základové konstrukce z monolitického betonu C 8/10 bez bednění</t>
  </si>
  <si>
    <t>-170627278</t>
  </si>
  <si>
    <t>460270111</t>
  </si>
  <si>
    <t>plastová rozvodná a jističová skříň na sloupku</t>
  </si>
  <si>
    <t>-307794497</t>
  </si>
  <si>
    <t>Kabel CY 6ZŽ</t>
  </si>
  <si>
    <t>415914734</t>
  </si>
  <si>
    <t>Kabel CYKY 4x10</t>
  </si>
  <si>
    <t>1743211946</t>
  </si>
  <si>
    <t>Zemnící svorka SZ</t>
  </si>
  <si>
    <t>1781483632</t>
  </si>
  <si>
    <t>Zemnící pásek FEZN 30/4</t>
  </si>
  <si>
    <t>-247314523</t>
  </si>
  <si>
    <t>Elektroměrový rozvaděč REM</t>
  </si>
  <si>
    <t>-503066597</t>
  </si>
  <si>
    <t>SO 04 - Vodovodní přípojky</t>
  </si>
  <si>
    <t>01 - Vodovodní přípojka č. 1</t>
  </si>
  <si>
    <t xml:space="preserve">    4 - Vodorovné konstrukce</t>
  </si>
  <si>
    <t xml:space="preserve">    998 - Přesun hmot</t>
  </si>
  <si>
    <t>113107041</t>
  </si>
  <si>
    <t>Odstranění podkladu plochy do 15 m2 živičných tl 50 mm při překopech inž sítí</t>
  </si>
  <si>
    <t>-2097994227</t>
  </si>
  <si>
    <t>včetně rezervy 10%</t>
  </si>
  <si>
    <t>6,5*0,6*1,1</t>
  </si>
  <si>
    <t>132251009</t>
  </si>
  <si>
    <t>Příplatek za lepivost, hloubení rýh do 15 m3 šířky do 2 m v hornině tř. 3 při překopech inž sítí</t>
  </si>
  <si>
    <t>-2040102539</t>
  </si>
  <si>
    <t>50% z objemu výkopku rýh</t>
  </si>
  <si>
    <t>7,8*0,5</t>
  </si>
  <si>
    <t>132251011</t>
  </si>
  <si>
    <t>Hloubení rýh do 15 m3 šířky do 2 m v hornině tř. 3 při překopech inženýrských sítí</t>
  </si>
  <si>
    <t>-906769155</t>
  </si>
  <si>
    <t xml:space="preserve">Přípojka č. 1 </t>
  </si>
  <si>
    <t>10,0*0,6*1,3</t>
  </si>
  <si>
    <t>-1778279285</t>
  </si>
  <si>
    <t>Přípojka č. 1</t>
  </si>
  <si>
    <t>1843711162</t>
  </si>
  <si>
    <t>947745004</t>
  </si>
  <si>
    <t>0,66*1,67</t>
  </si>
  <si>
    <t>4,483</t>
  </si>
  <si>
    <t>5,911</t>
  </si>
  <si>
    <t>Doprava materiálu na stavbu (trubní materiál, armatury a pod.)</t>
  </si>
  <si>
    <t>-656470847</t>
  </si>
  <si>
    <t>potrubí vodovodních přípojek</t>
  </si>
  <si>
    <t>0,1</t>
  </si>
  <si>
    <t>armatury ostatní</t>
  </si>
  <si>
    <t>0,05</t>
  </si>
  <si>
    <t>Nakládání výkopku z hornin tř. 1 až 4 do 100 m3</t>
  </si>
  <si>
    <t>355895942</t>
  </si>
  <si>
    <t>přebytečný výkopek</t>
  </si>
  <si>
    <t>-397510285</t>
  </si>
  <si>
    <t>1206328253</t>
  </si>
  <si>
    <t>7,8*1,85</t>
  </si>
  <si>
    <t>2027089859</t>
  </si>
  <si>
    <t>výkop rýhy vodovodní přípojky v šířce 0,6 m</t>
  </si>
  <si>
    <t>6,5*0,6*0,725</t>
  </si>
  <si>
    <t>583336740</t>
  </si>
  <si>
    <t>kamenivo těžené hrubé frakce 16-32</t>
  </si>
  <si>
    <t>1977639390</t>
  </si>
  <si>
    <t>kamenivo frakce 16 - 32 mm včetně rezervy 10%</t>
  </si>
  <si>
    <t>2,828*1,9*1,1</t>
  </si>
  <si>
    <t>-900816555</t>
  </si>
  <si>
    <t>zásyp nad potrubím v šířce 0,6 m včetně rezervy 10%</t>
  </si>
  <si>
    <t>10*0,6*0,3*1,1</t>
  </si>
  <si>
    <t>obsyp potrubí DN 25 v šířce 0,6 m</t>
  </si>
  <si>
    <t>0,025*0,6*10,0*1,1</t>
  </si>
  <si>
    <t>štěrkopísek frakce 0-16</t>
  </si>
  <si>
    <t>-395266110</t>
  </si>
  <si>
    <t xml:space="preserve">obsyp 1,9 t/m3 včetně rezervy 10% </t>
  </si>
  <si>
    <t>2,145*1,9*1,1</t>
  </si>
  <si>
    <t>-781322974</t>
  </si>
  <si>
    <t>šířka pracovního pruhu 3,0 m mimo komunikace</t>
  </si>
  <si>
    <t>3,5*3</t>
  </si>
  <si>
    <t>-210340901</t>
  </si>
  <si>
    <t>0,005*10,5</t>
  </si>
  <si>
    <t>0,053*0,025 'Přepočtené koeficientem množství</t>
  </si>
  <si>
    <t>Vodorovné konstrukce</t>
  </si>
  <si>
    <t>-114780924</t>
  </si>
  <si>
    <t>v rýze v šířce 0,6 m včetně rezervy 10%</t>
  </si>
  <si>
    <t>10*0,6*0,1*1,1</t>
  </si>
  <si>
    <t>125136R</t>
  </si>
  <si>
    <t>Zřízení komunikace s krytem z kameniva tl. 200 mm</t>
  </si>
  <si>
    <t>407468020</t>
  </si>
  <si>
    <t>plocha rýhy šířky 0,6 m +10% rezerva</t>
  </si>
  <si>
    <t>((6,5*0,6)*1,1)</t>
  </si>
  <si>
    <t>58333674</t>
  </si>
  <si>
    <t>kamenivo těžené hrubé frakce 16/32</t>
  </si>
  <si>
    <t>CS ÚRS 2018 01</t>
  </si>
  <si>
    <t>-256122179</t>
  </si>
  <si>
    <t>-1097088343</t>
  </si>
  <si>
    <t>šířka rýhy 0,6 m + 10 % rezerva</t>
  </si>
  <si>
    <t>(6,5*0,6)*1,10*2</t>
  </si>
  <si>
    <t>577134131</t>
  </si>
  <si>
    <t>Asfaltový beton vrstva obrusná ACO 11 (ABS) tř. I tl 40 mm š do 3 m z modifikovaného asfaltu</t>
  </si>
  <si>
    <t>1072090260</t>
  </si>
  <si>
    <t>((0,6*6,5)*1,10)</t>
  </si>
  <si>
    <t>577155132</t>
  </si>
  <si>
    <t>Asfaltový beton vrstva ložní ACL 16 (ABH) tl 60 mm š do 3 m z modifikovaného asfaltu</t>
  </si>
  <si>
    <t>347165924</t>
  </si>
  <si>
    <t>(0,6*6,5)*1,10</t>
  </si>
  <si>
    <t>1205981058</t>
  </si>
  <si>
    <t>-1808943881</t>
  </si>
  <si>
    <t>1867861490</t>
  </si>
  <si>
    <t>Zemní souprava šoupátková - teleskopická</t>
  </si>
  <si>
    <t>1614341690</t>
  </si>
  <si>
    <t xml:space="preserve">Poklop šoupátkový, plastový s litinovým víčkem - teleskopický </t>
  </si>
  <si>
    <t>487646161</t>
  </si>
  <si>
    <t>871163111</t>
  </si>
  <si>
    <t>Montáž  potrubí z trubek Pe100 SDR 11 spojované elektrotvarovkami D 32/3,0</t>
  </si>
  <si>
    <t>-504952040</t>
  </si>
  <si>
    <t>286136800</t>
  </si>
  <si>
    <t>potrubí vodovodní PE100 SDR 11 D32 x 3,0 mm</t>
  </si>
  <si>
    <t>-983903402</t>
  </si>
  <si>
    <t>10,0*1,1</t>
  </si>
  <si>
    <t>877241122</t>
  </si>
  <si>
    <t>Montáž elektro navrtávacích T-kusů s 360° odbočkou na vodovodním potrubí z PE trub d 90/32</t>
  </si>
  <si>
    <t>488788403</t>
  </si>
  <si>
    <t>28614008</t>
  </si>
  <si>
    <t>tvarovka T-kus navrtávací s 360° odbočkou, d 90-32</t>
  </si>
  <si>
    <t>1284163891</t>
  </si>
  <si>
    <t>891163111</t>
  </si>
  <si>
    <t>Montáž vodovodního ventilu hlavního pro přípojky DN 25</t>
  </si>
  <si>
    <t>626019023</t>
  </si>
  <si>
    <t>891163111R</t>
  </si>
  <si>
    <t>Ventil rohový ZAK 34 ISO 3160 D32</t>
  </si>
  <si>
    <t>-1756327199</t>
  </si>
  <si>
    <t>891163113R</t>
  </si>
  <si>
    <t>Elektrotvarovka - spojka D32</t>
  </si>
  <si>
    <t>-420442704</t>
  </si>
  <si>
    <t>-2117330842</t>
  </si>
  <si>
    <t>265361259</t>
  </si>
  <si>
    <t>-2031246682</t>
  </si>
  <si>
    <t>1022980175</t>
  </si>
  <si>
    <t>919735114</t>
  </si>
  <si>
    <t>Řezání stávajícího živičného krytu hl do 200 mm</t>
  </si>
  <si>
    <t>-551567372</t>
  </si>
  <si>
    <t>řezání stávajícího živičného krytu po obou stranách výkopu</t>
  </si>
  <si>
    <t>6,5*2</t>
  </si>
  <si>
    <t>-1441962393</t>
  </si>
  <si>
    <t>v místech přepojení vodovodních přípojek</t>
  </si>
  <si>
    <t>1,5</t>
  </si>
  <si>
    <t>979084216</t>
  </si>
  <si>
    <t>Vodorovná doprava vybouraných hmot po suchu do 5 km</t>
  </si>
  <si>
    <t>-1672301211</t>
  </si>
  <si>
    <t>potrubí vodovodních přípojek včetně stávajících armatur</t>
  </si>
  <si>
    <t>979084219</t>
  </si>
  <si>
    <t>Příplatek ZKD 5 km u vodorovné dopravy vybouraných hmot po suchu</t>
  </si>
  <si>
    <t>-339080291</t>
  </si>
  <si>
    <t>979087213</t>
  </si>
  <si>
    <t>Nakládání na dopravní prostředky pro vodorovnou dopravu vybouraných hmot</t>
  </si>
  <si>
    <t>1234514230</t>
  </si>
  <si>
    <t>979099115R</t>
  </si>
  <si>
    <t>Uložení ve sběrných surovinách</t>
  </si>
  <si>
    <t>379208345</t>
  </si>
  <si>
    <t>-784661356</t>
  </si>
  <si>
    <t>-215453460</t>
  </si>
  <si>
    <t>(4,29*0,1)*2,2</t>
  </si>
  <si>
    <t>(4,29*0,2)*1,8</t>
  </si>
  <si>
    <t>-1197346604</t>
  </si>
  <si>
    <t>2,488*29</t>
  </si>
  <si>
    <t>1485056306</t>
  </si>
  <si>
    <t>-885563993</t>
  </si>
  <si>
    <t>998</t>
  </si>
  <si>
    <t>998225191</t>
  </si>
  <si>
    <t>Příplatek k přesunu hmot pro pozemní komunikace s krytem z kamene, živičným, betonovým do 1000 m</t>
  </si>
  <si>
    <t>CS ÚRS 2014 01</t>
  </si>
  <si>
    <t>-1878910002</t>
  </si>
  <si>
    <t>8,58*0,001</t>
  </si>
  <si>
    <t>4,29*0,06*2,2</t>
  </si>
  <si>
    <t>4,29*0,04*2,2</t>
  </si>
  <si>
    <t>Přesun hmot pro pozemní komunikace do 40,0 km</t>
  </si>
  <si>
    <t>0,953*40</t>
  </si>
  <si>
    <t>-788436980</t>
  </si>
  <si>
    <t>460010025R</t>
  </si>
  <si>
    <t>Vytyčení trasy inženýrských sítí v zastavěném prostoru</t>
  </si>
  <si>
    <t>932759995</t>
  </si>
  <si>
    <t>vytýčení sítí v délce budování nového vodovodu</t>
  </si>
  <si>
    <t>454812211</t>
  </si>
  <si>
    <t>vodovody, kabely NN, plynovod</t>
  </si>
  <si>
    <t>-1209452231</t>
  </si>
  <si>
    <t>Ochranné zábradlí</t>
  </si>
  <si>
    <t>1* po 1500 Kč</t>
  </si>
  <si>
    <t>02 - Vodovodní přípojka č. 2</t>
  </si>
  <si>
    <t>-145512722</t>
  </si>
  <si>
    <t>4,5*0,6*1,1</t>
  </si>
  <si>
    <t>-998809227</t>
  </si>
  <si>
    <t>5,46*0,5</t>
  </si>
  <si>
    <t>-508861180</t>
  </si>
  <si>
    <t>7*0,6*1,3</t>
  </si>
  <si>
    <t>-1069287213</t>
  </si>
  <si>
    <t>1356834595</t>
  </si>
  <si>
    <t>559123663</t>
  </si>
  <si>
    <t>0,462*1,67</t>
  </si>
  <si>
    <t>3,139</t>
  </si>
  <si>
    <t>4,092</t>
  </si>
  <si>
    <t>-616183792</t>
  </si>
  <si>
    <t>296831025</t>
  </si>
  <si>
    <t>-1886944082</t>
  </si>
  <si>
    <t>-2058343787</t>
  </si>
  <si>
    <t>5,46*1,85</t>
  </si>
  <si>
    <t>1921649071</t>
  </si>
  <si>
    <t>4,5*0,6*0,725</t>
  </si>
  <si>
    <t>211208994</t>
  </si>
  <si>
    <t>1,958*1,9*1,1</t>
  </si>
  <si>
    <t>-748434515</t>
  </si>
  <si>
    <t>7*0,6*0,3*1,1</t>
  </si>
  <si>
    <t>0,025*0,6*7,0*1,1</t>
  </si>
  <si>
    <t>1214806918</t>
  </si>
  <si>
    <t>-780202926</t>
  </si>
  <si>
    <t>2,5*3</t>
  </si>
  <si>
    <t>-426526437</t>
  </si>
  <si>
    <t>0,005*7,5</t>
  </si>
  <si>
    <t>0,038*0,025 'Přepočtené koeficientem množství</t>
  </si>
  <si>
    <t>171318503</t>
  </si>
  <si>
    <t>7*0,6*0,1*1,1</t>
  </si>
  <si>
    <t>1263852715</t>
  </si>
  <si>
    <t>((4,5*0,6)*1,1)</t>
  </si>
  <si>
    <t>1846145230</t>
  </si>
  <si>
    <t>-585907386</t>
  </si>
  <si>
    <t>(4,5*0,6)*1,10*2</t>
  </si>
  <si>
    <t>129457241</t>
  </si>
  <si>
    <t>((0,6*4,5)*1,10)</t>
  </si>
  <si>
    <t>-1880036090</t>
  </si>
  <si>
    <t>(0,6*4,5)*1,10</t>
  </si>
  <si>
    <t>-2114092479</t>
  </si>
  <si>
    <t>-2109987925</t>
  </si>
  <si>
    <t>50981165</t>
  </si>
  <si>
    <t>-724435144</t>
  </si>
  <si>
    <t>1194955824</t>
  </si>
  <si>
    <t>-1692504278</t>
  </si>
  <si>
    <t>629598485</t>
  </si>
  <si>
    <t>7,0*1,1</t>
  </si>
  <si>
    <t>220470425</t>
  </si>
  <si>
    <t>476850937</t>
  </si>
  <si>
    <t>1444503089</t>
  </si>
  <si>
    <t>1503967558</t>
  </si>
  <si>
    <t>933518924</t>
  </si>
  <si>
    <t>1075420258</t>
  </si>
  <si>
    <t>2062750488</t>
  </si>
  <si>
    <t>-1264510485</t>
  </si>
  <si>
    <t>-127498113</t>
  </si>
  <si>
    <t>-130423452</t>
  </si>
  <si>
    <t>4,5*2</t>
  </si>
  <si>
    <t>-277038465</t>
  </si>
  <si>
    <t>1492684953</t>
  </si>
  <si>
    <t>44</t>
  </si>
  <si>
    <t>721301546</t>
  </si>
  <si>
    <t>1042929399</t>
  </si>
  <si>
    <t>-1282410111</t>
  </si>
  <si>
    <t>114572276</t>
  </si>
  <si>
    <t>-1569278200</t>
  </si>
  <si>
    <t>(2,97*0,1)*2,2</t>
  </si>
  <si>
    <t>(2,97*0,2)*1,8</t>
  </si>
  <si>
    <t>-47286755</t>
  </si>
  <si>
    <t>1,722*19</t>
  </si>
  <si>
    <t>-1864325172</t>
  </si>
  <si>
    <t>1321893312</t>
  </si>
  <si>
    <t>25930120</t>
  </si>
  <si>
    <t>5,94*0,001</t>
  </si>
  <si>
    <t>2,97*0,06*2,2</t>
  </si>
  <si>
    <t>2,97*0,04*2,2</t>
  </si>
  <si>
    <t>0,659*40</t>
  </si>
  <si>
    <t>-1356948139</t>
  </si>
  <si>
    <t>1191889102</t>
  </si>
  <si>
    <t>-242673693</t>
  </si>
  <si>
    <t>1234597839</t>
  </si>
  <si>
    <t>03 - Vodovodní přípojka č. 3</t>
  </si>
  <si>
    <t>-483198717</t>
  </si>
  <si>
    <t>-1825641737</t>
  </si>
  <si>
    <t>-1093103234</t>
  </si>
  <si>
    <t>-1045809109</t>
  </si>
  <si>
    <t>-1212575111</t>
  </si>
  <si>
    <t>0,5*1,1</t>
  </si>
  <si>
    <t>2012231272</t>
  </si>
  <si>
    <t>1238190393</t>
  </si>
  <si>
    <t>-1568743702</t>
  </si>
  <si>
    <t>-1697668449</t>
  </si>
  <si>
    <t>23869467</t>
  </si>
  <si>
    <t>1681106053</t>
  </si>
  <si>
    <t>-911178701</t>
  </si>
  <si>
    <t>-1091950335</t>
  </si>
  <si>
    <t>226948165</t>
  </si>
  <si>
    <t>-846270087</t>
  </si>
  <si>
    <t>1861622185</t>
  </si>
  <si>
    <t>04 - Vodovodní přípojka č. 4</t>
  </si>
  <si>
    <t>717878911</t>
  </si>
  <si>
    <t>1835064866</t>
  </si>
  <si>
    <t>-53430661</t>
  </si>
  <si>
    <t>-468016996</t>
  </si>
  <si>
    <t>-772214344</t>
  </si>
  <si>
    <t>-488087167</t>
  </si>
  <si>
    <t>-1756106348</t>
  </si>
  <si>
    <t>-1188832757</t>
  </si>
  <si>
    <t>749923389</t>
  </si>
  <si>
    <t>425046548</t>
  </si>
  <si>
    <t>-274876106</t>
  </si>
  <si>
    <t>-676261211</t>
  </si>
  <si>
    <t>1461870106</t>
  </si>
  <si>
    <t>-975519135</t>
  </si>
  <si>
    <t>-491782941</t>
  </si>
  <si>
    <t>2056745589</t>
  </si>
  <si>
    <t>PS 01 - Technologická část ATS</t>
  </si>
  <si>
    <t>N00 - Nepojmenované práce</t>
  </si>
  <si>
    <t xml:space="preserve">    N01 - Nepojmenovaný díl</t>
  </si>
  <si>
    <t>N00</t>
  </si>
  <si>
    <t>Nepojmenované práce</t>
  </si>
  <si>
    <t>N01</t>
  </si>
  <si>
    <t>Nepojmenovaný díl</t>
  </si>
  <si>
    <t>Montáž armatur v podzemní šachtě</t>
  </si>
  <si>
    <t>512</t>
  </si>
  <si>
    <t>-233677661</t>
  </si>
  <si>
    <t>"montáž technologie v objektu ATS</t>
  </si>
  <si>
    <t>Montážní práce elektro, uvedení do provozu a oživení</t>
  </si>
  <si>
    <t>1130092664</t>
  </si>
  <si>
    <t>Sání ATS do akumulační komory</t>
  </si>
  <si>
    <t>851643416</t>
  </si>
  <si>
    <t>sací koš DN 80</t>
  </si>
  <si>
    <t>uzavírací klapka DN 80</t>
  </si>
  <si>
    <t>nerez trubka dl. 1,0 m</t>
  </si>
  <si>
    <t>fitinky, spoje, ostatní materiál</t>
  </si>
  <si>
    <t>Nátok do akumulace (provedení nerezová ocel)</t>
  </si>
  <si>
    <t>-1735118387</t>
  </si>
  <si>
    <t>servoventil DN 50 + plovák</t>
  </si>
  <si>
    <t>potrubí propojovací dl. 3,0 m</t>
  </si>
  <si>
    <t>uzavírací klapka DN 50</t>
  </si>
  <si>
    <t>speciální příruba na potrubí DN 50</t>
  </si>
  <si>
    <t>Výtlak ATS (provedení nerezová ocel)</t>
  </si>
  <si>
    <t>177171657</t>
  </si>
  <si>
    <t>nerezové potrubí DN 80, délka cca 2,0 m</t>
  </si>
  <si>
    <t>speciální příruba DN 50</t>
  </si>
  <si>
    <t>Automatická tlaková stanice - technologický celek</t>
  </si>
  <si>
    <t>-98385290</t>
  </si>
  <si>
    <t>2 ks čerpadel v nerezovém provedení 5,5 kW, 400 V, 50 Hz, atest na pitnou vodu</t>
  </si>
  <si>
    <t>nerezový rám pro čerpadlo a nádrž</t>
  </si>
  <si>
    <t>membránová tlaková nádrž 200 l PN 10</t>
  </si>
  <si>
    <t>sada potrubí</t>
  </si>
  <si>
    <t>sada armatur</t>
  </si>
  <si>
    <t>rozvaděč včetně řídící jednotky s frekvenčním měničem pro každé čerpadlo</t>
  </si>
  <si>
    <t>05 - Vedlejší a ostatní náklady</t>
  </si>
  <si>
    <t>000 - Nepojmenované práce</t>
  </si>
  <si>
    <t xml:space="preserve">    0 - Nepojmenovaný díl</t>
  </si>
  <si>
    <t>000</t>
  </si>
  <si>
    <t>Dokumentace skutečného provedení</t>
  </si>
  <si>
    <t>-1452386991</t>
  </si>
  <si>
    <t>Náklady na pronájem veřejných ploch</t>
  </si>
  <si>
    <t>384819407</t>
  </si>
  <si>
    <t>Zařízení staveniště</t>
  </si>
  <si>
    <t>-1075434243</t>
  </si>
  <si>
    <t>Vytyčení hranic dotčených pozemků</t>
  </si>
  <si>
    <t>75324589</t>
  </si>
  <si>
    <t>Náklady na dočasné dopravní značení</t>
  </si>
  <si>
    <t>-253815272</t>
  </si>
  <si>
    <t>"včetně projednání na policii ČR a získání povolení</t>
  </si>
  <si>
    <t>Geodetické zaměření skutečného stavu</t>
  </si>
  <si>
    <t>-491389814</t>
  </si>
  <si>
    <t>trasa vodovodního řadu</t>
  </si>
  <si>
    <t>Informační panel</t>
  </si>
  <si>
    <t>-1233874717</t>
  </si>
  <si>
    <t>"max. velikost 1,5x1,0 m, včetně dočasné dřevěné konstrukce nebo zavěšení</t>
  </si>
  <si>
    <t>09</t>
  </si>
  <si>
    <t>Archeologický průzkum před zahájením stavebních prací</t>
  </si>
  <si>
    <t>1708891194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</si>
</sst>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21" fillId="3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17" xfId="0" applyFont="1" applyFill="1" applyBorder="1" applyAlignment="1" applyProtection="1">
      <alignment horizontal="center" vertical="center" wrapText="1"/>
    </xf>
    <xf numFmtId="0" fontId="21" fillId="3" borderId="18" xfId="0" applyFont="1" applyFill="1" applyBorder="1" applyAlignment="1" applyProtection="1">
      <alignment horizontal="center" vertical="center" wrapText="1"/>
    </xf>
    <xf numFmtId="0" fontId="21" fillId="3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0" borderId="22" xfId="0" applyNumberFormat="1" applyFont="1" applyBorder="1" applyAlignment="1" applyProtection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0" borderId="14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2" fillId="0" borderId="19" xfId="0" applyFont="1" applyBorder="1" applyAlignment="1" applyProtection="1">
      <alignment horizontal="left" vertical="center"/>
    </xf>
    <xf numFmtId="0" fontId="22" fillId="0" borderId="20" xfId="0" applyFont="1" applyBorder="1" applyAlignment="1" applyProtection="1">
      <alignment horizontal="center"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5" fillId="0" borderId="19" xfId="0" applyFont="1" applyBorder="1" applyAlignment="1" applyProtection="1">
      <alignment horizontal="left" vertical="center"/>
    </xf>
    <xf numFmtId="0" fontId="35" fillId="0" borderId="2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1" fillId="3" borderId="7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left" vertical="center"/>
    </xf>
    <xf numFmtId="0" fontId="21" fillId="3" borderId="8" xfId="0" applyFont="1" applyFill="1" applyBorder="1" applyAlignment="1" applyProtection="1">
      <alignment horizontal="lef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/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1" fillId="3" borderId="6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3" borderId="7" xfId="0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9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S4" s="17" t="s">
        <v>11</v>
      </c>
    </row>
    <row r="5" spans="1:74" ht="12" customHeight="1">
      <c r="B5" s="21"/>
      <c r="C5" s="22"/>
      <c r="D5" s="25" t="s">
        <v>12</v>
      </c>
      <c r="E5" s="22"/>
      <c r="F5" s="22"/>
      <c r="G5" s="22"/>
      <c r="H5" s="22"/>
      <c r="I5" s="22"/>
      <c r="J5" s="22"/>
      <c r="K5" s="258" t="s">
        <v>13</v>
      </c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2"/>
      <c r="AQ5" s="22"/>
      <c r="AR5" s="20"/>
      <c r="BS5" s="17" t="s">
        <v>6</v>
      </c>
    </row>
    <row r="6" spans="1:74" ht="36.950000000000003" customHeight="1">
      <c r="B6" s="21"/>
      <c r="C6" s="22"/>
      <c r="D6" s="27" t="s">
        <v>14</v>
      </c>
      <c r="E6" s="22"/>
      <c r="F6" s="22"/>
      <c r="G6" s="22"/>
      <c r="H6" s="22"/>
      <c r="I6" s="22"/>
      <c r="J6" s="22"/>
      <c r="K6" s="260" t="s">
        <v>15</v>
      </c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2"/>
      <c r="AQ6" s="22"/>
      <c r="AR6" s="20"/>
      <c r="BS6" s="17" t="s">
        <v>6</v>
      </c>
    </row>
    <row r="7" spans="1:74" ht="12" customHeight="1">
      <c r="B7" s="21"/>
      <c r="C7" s="22"/>
      <c r="D7" s="28" t="s">
        <v>16</v>
      </c>
      <c r="E7" s="22"/>
      <c r="F7" s="22"/>
      <c r="G7" s="22"/>
      <c r="H7" s="22"/>
      <c r="I7" s="22"/>
      <c r="J7" s="22"/>
      <c r="K7" s="26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8" t="s">
        <v>17</v>
      </c>
      <c r="AL7" s="22"/>
      <c r="AM7" s="22"/>
      <c r="AN7" s="26" t="s">
        <v>1</v>
      </c>
      <c r="AO7" s="22"/>
      <c r="AP7" s="22"/>
      <c r="AQ7" s="22"/>
      <c r="AR7" s="20"/>
      <c r="BS7" s="17" t="s">
        <v>6</v>
      </c>
    </row>
    <row r="8" spans="1:74" ht="12" customHeight="1">
      <c r="B8" s="21"/>
      <c r="C8" s="22"/>
      <c r="D8" s="28" t="s">
        <v>18</v>
      </c>
      <c r="E8" s="22"/>
      <c r="F8" s="22"/>
      <c r="G8" s="22"/>
      <c r="H8" s="22"/>
      <c r="I8" s="22"/>
      <c r="J8" s="22"/>
      <c r="K8" s="26" t="s">
        <v>15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8" t="s">
        <v>19</v>
      </c>
      <c r="AL8" s="22"/>
      <c r="AM8" s="22"/>
      <c r="AN8" s="26" t="s">
        <v>20</v>
      </c>
      <c r="AO8" s="22"/>
      <c r="AP8" s="22"/>
      <c r="AQ8" s="22"/>
      <c r="AR8" s="20"/>
      <c r="BS8" s="17" t="s">
        <v>6</v>
      </c>
    </row>
    <row r="9" spans="1:74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S9" s="17" t="s">
        <v>6</v>
      </c>
    </row>
    <row r="10" spans="1:74" ht="12" customHeight="1">
      <c r="B10" s="21"/>
      <c r="C10" s="22"/>
      <c r="D10" s="28" t="s">
        <v>21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8" t="s">
        <v>22</v>
      </c>
      <c r="AL10" s="22"/>
      <c r="AM10" s="22"/>
      <c r="AN10" s="26" t="s">
        <v>1</v>
      </c>
      <c r="AO10" s="22"/>
      <c r="AP10" s="22"/>
      <c r="AQ10" s="22"/>
      <c r="AR10" s="20"/>
      <c r="BS10" s="17" t="s">
        <v>6</v>
      </c>
    </row>
    <row r="11" spans="1:74" ht="18.399999999999999" customHeight="1">
      <c r="B11" s="21"/>
      <c r="C11" s="22"/>
      <c r="D11" s="22"/>
      <c r="E11" s="26" t="s">
        <v>23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8" t="s">
        <v>24</v>
      </c>
      <c r="AL11" s="22"/>
      <c r="AM11" s="22"/>
      <c r="AN11" s="26" t="s">
        <v>1</v>
      </c>
      <c r="AO11" s="22"/>
      <c r="AP11" s="22"/>
      <c r="AQ11" s="22"/>
      <c r="AR11" s="20"/>
      <c r="BS11" s="17" t="s">
        <v>6</v>
      </c>
    </row>
    <row r="12" spans="1:74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S12" s="17" t="s">
        <v>6</v>
      </c>
    </row>
    <row r="13" spans="1:74" ht="12" customHeight="1">
      <c r="B13" s="21"/>
      <c r="C13" s="22"/>
      <c r="D13" s="28" t="s">
        <v>25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8" t="s">
        <v>22</v>
      </c>
      <c r="AL13" s="22"/>
      <c r="AM13" s="22"/>
      <c r="AN13" s="26" t="s">
        <v>1</v>
      </c>
      <c r="AO13" s="22"/>
      <c r="AP13" s="22"/>
      <c r="AQ13" s="22"/>
      <c r="AR13" s="20"/>
      <c r="BS13" s="17" t="s">
        <v>6</v>
      </c>
    </row>
    <row r="14" spans="1:74" ht="12.75">
      <c r="B14" s="21"/>
      <c r="C14" s="22"/>
      <c r="D14" s="22"/>
      <c r="E14" s="26" t="s">
        <v>23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8" t="s">
        <v>24</v>
      </c>
      <c r="AL14" s="22"/>
      <c r="AM14" s="22"/>
      <c r="AN14" s="26" t="s">
        <v>1</v>
      </c>
      <c r="AO14" s="22"/>
      <c r="AP14" s="22"/>
      <c r="AQ14" s="22"/>
      <c r="AR14" s="20"/>
      <c r="BS14" s="17" t="s">
        <v>6</v>
      </c>
    </row>
    <row r="15" spans="1:74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S15" s="17" t="s">
        <v>4</v>
      </c>
    </row>
    <row r="16" spans="1:74" ht="12" customHeight="1">
      <c r="B16" s="21"/>
      <c r="C16" s="22"/>
      <c r="D16" s="28" t="s">
        <v>26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8" t="s">
        <v>22</v>
      </c>
      <c r="AL16" s="22"/>
      <c r="AM16" s="22"/>
      <c r="AN16" s="26" t="s">
        <v>1</v>
      </c>
      <c r="AO16" s="22"/>
      <c r="AP16" s="22"/>
      <c r="AQ16" s="22"/>
      <c r="AR16" s="20"/>
      <c r="BS16" s="17" t="s">
        <v>4</v>
      </c>
    </row>
    <row r="17" spans="2:71" ht="18.399999999999999" customHeight="1">
      <c r="B17" s="21"/>
      <c r="C17" s="22"/>
      <c r="D17" s="22"/>
      <c r="E17" s="26" t="s">
        <v>23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8" t="s">
        <v>24</v>
      </c>
      <c r="AL17" s="22"/>
      <c r="AM17" s="22"/>
      <c r="AN17" s="26" t="s">
        <v>1</v>
      </c>
      <c r="AO17" s="22"/>
      <c r="AP17" s="22"/>
      <c r="AQ17" s="22"/>
      <c r="AR17" s="20"/>
      <c r="BS17" s="17" t="s">
        <v>27</v>
      </c>
    </row>
    <row r="18" spans="2:7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S18" s="17" t="s">
        <v>6</v>
      </c>
    </row>
    <row r="19" spans="2:71" ht="12" customHeight="1">
      <c r="B19" s="21"/>
      <c r="C19" s="22"/>
      <c r="D19" s="28" t="s">
        <v>28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8" t="s">
        <v>22</v>
      </c>
      <c r="AL19" s="22"/>
      <c r="AM19" s="22"/>
      <c r="AN19" s="26" t="s">
        <v>1</v>
      </c>
      <c r="AO19" s="22"/>
      <c r="AP19" s="22"/>
      <c r="AQ19" s="22"/>
      <c r="AR19" s="20"/>
      <c r="BS19" s="17" t="s">
        <v>6</v>
      </c>
    </row>
    <row r="20" spans="2:71" ht="18.399999999999999" customHeight="1">
      <c r="B20" s="21"/>
      <c r="C20" s="22"/>
      <c r="D20" s="22"/>
      <c r="E20" s="26" t="s">
        <v>29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8" t="s">
        <v>24</v>
      </c>
      <c r="AL20" s="22"/>
      <c r="AM20" s="22"/>
      <c r="AN20" s="26" t="s">
        <v>1</v>
      </c>
      <c r="AO20" s="22"/>
      <c r="AP20" s="22"/>
      <c r="AQ20" s="22"/>
      <c r="AR20" s="20"/>
      <c r="BS20" s="17" t="s">
        <v>27</v>
      </c>
    </row>
    <row r="21" spans="2:7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</row>
    <row r="22" spans="2:71" ht="12" customHeight="1">
      <c r="B22" s="21"/>
      <c r="C22" s="22"/>
      <c r="D22" s="28" t="s">
        <v>30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</row>
    <row r="23" spans="2:71" ht="16.5" customHeight="1">
      <c r="B23" s="21"/>
      <c r="C23" s="22"/>
      <c r="D23" s="22"/>
      <c r="E23" s="262" t="s">
        <v>1</v>
      </c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2"/>
      <c r="AP23" s="22"/>
      <c r="AQ23" s="22"/>
      <c r="AR23" s="20"/>
    </row>
    <row r="24" spans="2:7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</row>
    <row r="25" spans="2:71" ht="6.95" customHeight="1">
      <c r="B25" s="21"/>
      <c r="C25" s="22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2"/>
      <c r="AQ25" s="22"/>
      <c r="AR25" s="20"/>
    </row>
    <row r="26" spans="2:71" s="1" customFormat="1" ht="25.9" customHeight="1">
      <c r="B26" s="31"/>
      <c r="C26" s="32"/>
      <c r="D26" s="33" t="s">
        <v>31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63">
        <f>ROUND(AG94,2)</f>
        <v>0</v>
      </c>
      <c r="AL26" s="264"/>
      <c r="AM26" s="264"/>
      <c r="AN26" s="264"/>
      <c r="AO26" s="264"/>
      <c r="AP26" s="32"/>
      <c r="AQ26" s="32"/>
      <c r="AR26" s="35"/>
    </row>
    <row r="27" spans="2:71" s="1" customFormat="1" ht="6.95" customHeight="1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5"/>
    </row>
    <row r="28" spans="2:71" s="1" customFormat="1" ht="12.75"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265" t="s">
        <v>32</v>
      </c>
      <c r="M28" s="265"/>
      <c r="N28" s="265"/>
      <c r="O28" s="265"/>
      <c r="P28" s="265"/>
      <c r="Q28" s="32"/>
      <c r="R28" s="32"/>
      <c r="S28" s="32"/>
      <c r="T28" s="32"/>
      <c r="U28" s="32"/>
      <c r="V28" s="32"/>
      <c r="W28" s="265" t="s">
        <v>33</v>
      </c>
      <c r="X28" s="265"/>
      <c r="Y28" s="265"/>
      <c r="Z28" s="265"/>
      <c r="AA28" s="265"/>
      <c r="AB28" s="265"/>
      <c r="AC28" s="265"/>
      <c r="AD28" s="265"/>
      <c r="AE28" s="265"/>
      <c r="AF28" s="32"/>
      <c r="AG28" s="32"/>
      <c r="AH28" s="32"/>
      <c r="AI28" s="32"/>
      <c r="AJ28" s="32"/>
      <c r="AK28" s="265" t="s">
        <v>34</v>
      </c>
      <c r="AL28" s="265"/>
      <c r="AM28" s="265"/>
      <c r="AN28" s="265"/>
      <c r="AO28" s="265"/>
      <c r="AP28" s="32"/>
      <c r="AQ28" s="32"/>
      <c r="AR28" s="35"/>
    </row>
    <row r="29" spans="2:71" s="2" customFormat="1" ht="14.45" customHeight="1">
      <c r="B29" s="36"/>
      <c r="C29" s="37"/>
      <c r="D29" s="28" t="s">
        <v>35</v>
      </c>
      <c r="E29" s="37"/>
      <c r="F29" s="28" t="s">
        <v>36</v>
      </c>
      <c r="G29" s="37"/>
      <c r="H29" s="37"/>
      <c r="I29" s="37"/>
      <c r="J29" s="37"/>
      <c r="K29" s="37"/>
      <c r="L29" s="268">
        <v>0.21</v>
      </c>
      <c r="M29" s="267"/>
      <c r="N29" s="267"/>
      <c r="O29" s="267"/>
      <c r="P29" s="267"/>
      <c r="Q29" s="37"/>
      <c r="R29" s="37"/>
      <c r="S29" s="37"/>
      <c r="T29" s="37"/>
      <c r="U29" s="37"/>
      <c r="V29" s="37"/>
      <c r="W29" s="266">
        <f>ROUND(AZ94, 2)</f>
        <v>0</v>
      </c>
      <c r="X29" s="267"/>
      <c r="Y29" s="267"/>
      <c r="Z29" s="267"/>
      <c r="AA29" s="267"/>
      <c r="AB29" s="267"/>
      <c r="AC29" s="267"/>
      <c r="AD29" s="267"/>
      <c r="AE29" s="267"/>
      <c r="AF29" s="37"/>
      <c r="AG29" s="37"/>
      <c r="AH29" s="37"/>
      <c r="AI29" s="37"/>
      <c r="AJ29" s="37"/>
      <c r="AK29" s="266">
        <f>ROUND(AV94, 2)</f>
        <v>0</v>
      </c>
      <c r="AL29" s="267"/>
      <c r="AM29" s="267"/>
      <c r="AN29" s="267"/>
      <c r="AO29" s="267"/>
      <c r="AP29" s="37"/>
      <c r="AQ29" s="37"/>
      <c r="AR29" s="38"/>
    </row>
    <row r="30" spans="2:71" s="2" customFormat="1" ht="14.45" customHeight="1">
      <c r="B30" s="36"/>
      <c r="C30" s="37"/>
      <c r="D30" s="37"/>
      <c r="E30" s="37"/>
      <c r="F30" s="28" t="s">
        <v>37</v>
      </c>
      <c r="G30" s="37"/>
      <c r="H30" s="37"/>
      <c r="I30" s="37"/>
      <c r="J30" s="37"/>
      <c r="K30" s="37"/>
      <c r="L30" s="268">
        <v>0.15</v>
      </c>
      <c r="M30" s="267"/>
      <c r="N30" s="267"/>
      <c r="O30" s="267"/>
      <c r="P30" s="267"/>
      <c r="Q30" s="37"/>
      <c r="R30" s="37"/>
      <c r="S30" s="37"/>
      <c r="T30" s="37"/>
      <c r="U30" s="37"/>
      <c r="V30" s="37"/>
      <c r="W30" s="266">
        <f>ROUND(BA94, 2)</f>
        <v>0</v>
      </c>
      <c r="X30" s="267"/>
      <c r="Y30" s="267"/>
      <c r="Z30" s="267"/>
      <c r="AA30" s="267"/>
      <c r="AB30" s="267"/>
      <c r="AC30" s="267"/>
      <c r="AD30" s="267"/>
      <c r="AE30" s="267"/>
      <c r="AF30" s="37"/>
      <c r="AG30" s="37"/>
      <c r="AH30" s="37"/>
      <c r="AI30" s="37"/>
      <c r="AJ30" s="37"/>
      <c r="AK30" s="266">
        <f>ROUND(AW94, 2)</f>
        <v>0</v>
      </c>
      <c r="AL30" s="267"/>
      <c r="AM30" s="267"/>
      <c r="AN30" s="267"/>
      <c r="AO30" s="267"/>
      <c r="AP30" s="37"/>
      <c r="AQ30" s="37"/>
      <c r="AR30" s="38"/>
    </row>
    <row r="31" spans="2:71" s="2" customFormat="1" ht="14.45" hidden="1" customHeight="1">
      <c r="B31" s="36"/>
      <c r="C31" s="37"/>
      <c r="D31" s="37"/>
      <c r="E31" s="37"/>
      <c r="F31" s="28" t="s">
        <v>38</v>
      </c>
      <c r="G31" s="37"/>
      <c r="H31" s="37"/>
      <c r="I31" s="37"/>
      <c r="J31" s="37"/>
      <c r="K31" s="37"/>
      <c r="L31" s="268">
        <v>0.21</v>
      </c>
      <c r="M31" s="267"/>
      <c r="N31" s="267"/>
      <c r="O31" s="267"/>
      <c r="P31" s="267"/>
      <c r="Q31" s="37"/>
      <c r="R31" s="37"/>
      <c r="S31" s="37"/>
      <c r="T31" s="37"/>
      <c r="U31" s="37"/>
      <c r="V31" s="37"/>
      <c r="W31" s="266">
        <f>ROUND(BB94, 2)</f>
        <v>0</v>
      </c>
      <c r="X31" s="267"/>
      <c r="Y31" s="267"/>
      <c r="Z31" s="267"/>
      <c r="AA31" s="267"/>
      <c r="AB31" s="267"/>
      <c r="AC31" s="267"/>
      <c r="AD31" s="267"/>
      <c r="AE31" s="267"/>
      <c r="AF31" s="37"/>
      <c r="AG31" s="37"/>
      <c r="AH31" s="37"/>
      <c r="AI31" s="37"/>
      <c r="AJ31" s="37"/>
      <c r="AK31" s="266">
        <v>0</v>
      </c>
      <c r="AL31" s="267"/>
      <c r="AM31" s="267"/>
      <c r="AN31" s="267"/>
      <c r="AO31" s="267"/>
      <c r="AP31" s="37"/>
      <c r="AQ31" s="37"/>
      <c r="AR31" s="38"/>
    </row>
    <row r="32" spans="2:71" s="2" customFormat="1" ht="14.45" hidden="1" customHeight="1">
      <c r="B32" s="36"/>
      <c r="C32" s="37"/>
      <c r="D32" s="37"/>
      <c r="E32" s="37"/>
      <c r="F32" s="28" t="s">
        <v>39</v>
      </c>
      <c r="G32" s="37"/>
      <c r="H32" s="37"/>
      <c r="I32" s="37"/>
      <c r="J32" s="37"/>
      <c r="K32" s="37"/>
      <c r="L32" s="268">
        <v>0.15</v>
      </c>
      <c r="M32" s="267"/>
      <c r="N32" s="267"/>
      <c r="O32" s="267"/>
      <c r="P32" s="267"/>
      <c r="Q32" s="37"/>
      <c r="R32" s="37"/>
      <c r="S32" s="37"/>
      <c r="T32" s="37"/>
      <c r="U32" s="37"/>
      <c r="V32" s="37"/>
      <c r="W32" s="266">
        <f>ROUND(BC94, 2)</f>
        <v>0</v>
      </c>
      <c r="X32" s="267"/>
      <c r="Y32" s="267"/>
      <c r="Z32" s="267"/>
      <c r="AA32" s="267"/>
      <c r="AB32" s="267"/>
      <c r="AC32" s="267"/>
      <c r="AD32" s="267"/>
      <c r="AE32" s="267"/>
      <c r="AF32" s="37"/>
      <c r="AG32" s="37"/>
      <c r="AH32" s="37"/>
      <c r="AI32" s="37"/>
      <c r="AJ32" s="37"/>
      <c r="AK32" s="266">
        <v>0</v>
      </c>
      <c r="AL32" s="267"/>
      <c r="AM32" s="267"/>
      <c r="AN32" s="267"/>
      <c r="AO32" s="267"/>
      <c r="AP32" s="37"/>
      <c r="AQ32" s="37"/>
      <c r="AR32" s="38"/>
    </row>
    <row r="33" spans="2:44" s="2" customFormat="1" ht="14.45" hidden="1" customHeight="1">
      <c r="B33" s="36"/>
      <c r="C33" s="37"/>
      <c r="D33" s="37"/>
      <c r="E33" s="37"/>
      <c r="F33" s="28" t="s">
        <v>40</v>
      </c>
      <c r="G33" s="37"/>
      <c r="H33" s="37"/>
      <c r="I33" s="37"/>
      <c r="J33" s="37"/>
      <c r="K33" s="37"/>
      <c r="L33" s="268">
        <v>0</v>
      </c>
      <c r="M33" s="267"/>
      <c r="N33" s="267"/>
      <c r="O33" s="267"/>
      <c r="P33" s="267"/>
      <c r="Q33" s="37"/>
      <c r="R33" s="37"/>
      <c r="S33" s="37"/>
      <c r="T33" s="37"/>
      <c r="U33" s="37"/>
      <c r="V33" s="37"/>
      <c r="W33" s="266">
        <f>ROUND(BD94, 2)</f>
        <v>0</v>
      </c>
      <c r="X33" s="267"/>
      <c r="Y33" s="267"/>
      <c r="Z33" s="267"/>
      <c r="AA33" s="267"/>
      <c r="AB33" s="267"/>
      <c r="AC33" s="267"/>
      <c r="AD33" s="267"/>
      <c r="AE33" s="267"/>
      <c r="AF33" s="37"/>
      <c r="AG33" s="37"/>
      <c r="AH33" s="37"/>
      <c r="AI33" s="37"/>
      <c r="AJ33" s="37"/>
      <c r="AK33" s="266">
        <v>0</v>
      </c>
      <c r="AL33" s="267"/>
      <c r="AM33" s="267"/>
      <c r="AN33" s="267"/>
      <c r="AO33" s="267"/>
      <c r="AP33" s="37"/>
      <c r="AQ33" s="37"/>
      <c r="AR33" s="38"/>
    </row>
    <row r="34" spans="2:44" s="1" customFormat="1" ht="6.95" customHeight="1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5"/>
    </row>
    <row r="35" spans="2:44" s="1" customFormat="1" ht="25.9" customHeight="1">
      <c r="B35" s="31"/>
      <c r="C35" s="39"/>
      <c r="D35" s="40" t="s">
        <v>41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42</v>
      </c>
      <c r="U35" s="41"/>
      <c r="V35" s="41"/>
      <c r="W35" s="41"/>
      <c r="X35" s="269" t="s">
        <v>43</v>
      </c>
      <c r="Y35" s="270"/>
      <c r="Z35" s="270"/>
      <c r="AA35" s="270"/>
      <c r="AB35" s="270"/>
      <c r="AC35" s="41"/>
      <c r="AD35" s="41"/>
      <c r="AE35" s="41"/>
      <c r="AF35" s="41"/>
      <c r="AG35" s="41"/>
      <c r="AH35" s="41"/>
      <c r="AI35" s="41"/>
      <c r="AJ35" s="41"/>
      <c r="AK35" s="271">
        <f>SUM(AK26:AK33)</f>
        <v>0</v>
      </c>
      <c r="AL35" s="270"/>
      <c r="AM35" s="270"/>
      <c r="AN35" s="270"/>
      <c r="AO35" s="272"/>
      <c r="AP35" s="39"/>
      <c r="AQ35" s="39"/>
      <c r="AR35" s="35"/>
    </row>
    <row r="36" spans="2:44" s="1" customFormat="1" ht="6.95" customHeight="1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5"/>
    </row>
    <row r="37" spans="2:44" s="1" customFormat="1" ht="14.45" customHeight="1"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5"/>
    </row>
    <row r="38" spans="2:44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2:44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2:44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2:44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2:44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2:44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2:44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2:44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2:44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2:44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2:44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2:44" s="1" customFormat="1" ht="14.45" customHeight="1">
      <c r="B49" s="31"/>
      <c r="C49" s="3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P49" s="32"/>
      <c r="AQ49" s="32"/>
      <c r="AR49" s="35"/>
    </row>
    <row r="50" spans="2:44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2:44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2:44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2:44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2:44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2:44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2:44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2:44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2:44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2:44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2:44" s="1" customFormat="1" ht="12.75">
      <c r="B60" s="31"/>
      <c r="C60" s="32"/>
      <c r="D60" s="45" t="s">
        <v>46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5" t="s">
        <v>47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5" t="s">
        <v>46</v>
      </c>
      <c r="AI60" s="34"/>
      <c r="AJ60" s="34"/>
      <c r="AK60" s="34"/>
      <c r="AL60" s="34"/>
      <c r="AM60" s="45" t="s">
        <v>47</v>
      </c>
      <c r="AN60" s="34"/>
      <c r="AO60" s="34"/>
      <c r="AP60" s="32"/>
      <c r="AQ60" s="32"/>
      <c r="AR60" s="35"/>
    </row>
    <row r="61" spans="2:44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2:44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2:44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2:44" s="1" customFormat="1" ht="12.75">
      <c r="B64" s="31"/>
      <c r="C64" s="32"/>
      <c r="D64" s="43" t="s">
        <v>48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49</v>
      </c>
      <c r="AI64" s="44"/>
      <c r="AJ64" s="44"/>
      <c r="AK64" s="44"/>
      <c r="AL64" s="44"/>
      <c r="AM64" s="44"/>
      <c r="AN64" s="44"/>
      <c r="AO64" s="44"/>
      <c r="AP64" s="32"/>
      <c r="AQ64" s="32"/>
      <c r="AR64" s="35"/>
    </row>
    <row r="65" spans="2:44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2:44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2:44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2:44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2:44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2:44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2:44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2:44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2:44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2:44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2:44" s="1" customFormat="1" ht="12.75">
      <c r="B75" s="31"/>
      <c r="C75" s="32"/>
      <c r="D75" s="45" t="s">
        <v>46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5" t="s">
        <v>47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5" t="s">
        <v>46</v>
      </c>
      <c r="AI75" s="34"/>
      <c r="AJ75" s="34"/>
      <c r="AK75" s="34"/>
      <c r="AL75" s="34"/>
      <c r="AM75" s="45" t="s">
        <v>47</v>
      </c>
      <c r="AN75" s="34"/>
      <c r="AO75" s="34"/>
      <c r="AP75" s="32"/>
      <c r="AQ75" s="32"/>
      <c r="AR75" s="35"/>
    </row>
    <row r="76" spans="2:44" s="1" customFormat="1" ht="11.25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5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5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5"/>
    </row>
    <row r="82" spans="1:91" s="1" customFormat="1" ht="24.95" customHeight="1">
      <c r="B82" s="31"/>
      <c r="C82" s="23" t="s">
        <v>50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5"/>
    </row>
    <row r="83" spans="1:91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5"/>
    </row>
    <row r="84" spans="1:91" s="3" customFormat="1" ht="12" customHeight="1">
      <c r="B84" s="50"/>
      <c r="C84" s="28" t="s">
        <v>12</v>
      </c>
      <c r="D84" s="51"/>
      <c r="E84" s="51"/>
      <c r="F84" s="51"/>
      <c r="G84" s="51"/>
      <c r="H84" s="51"/>
      <c r="I84" s="51"/>
      <c r="J84" s="51"/>
      <c r="K84" s="51"/>
      <c r="L84" s="51" t="str">
        <f>K5</f>
        <v>7023</v>
      </c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2"/>
    </row>
    <row r="85" spans="1:91" s="4" customFormat="1" ht="36.950000000000003" customHeight="1">
      <c r="B85" s="53"/>
      <c r="C85" s="54" t="s">
        <v>14</v>
      </c>
      <c r="D85" s="55"/>
      <c r="E85" s="55"/>
      <c r="F85" s="55"/>
      <c r="G85" s="55"/>
      <c r="H85" s="55"/>
      <c r="I85" s="55"/>
      <c r="J85" s="55"/>
      <c r="K85" s="55"/>
      <c r="L85" s="286" t="str">
        <f>K6</f>
        <v>Hrádek</v>
      </c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  <c r="X85" s="287"/>
      <c r="Y85" s="287"/>
      <c r="Z85" s="287"/>
      <c r="AA85" s="287"/>
      <c r="AB85" s="287"/>
      <c r="AC85" s="287"/>
      <c r="AD85" s="287"/>
      <c r="AE85" s="287"/>
      <c r="AF85" s="287"/>
      <c r="AG85" s="287"/>
      <c r="AH85" s="287"/>
      <c r="AI85" s="287"/>
      <c r="AJ85" s="287"/>
      <c r="AK85" s="287"/>
      <c r="AL85" s="287"/>
      <c r="AM85" s="287"/>
      <c r="AN85" s="287"/>
      <c r="AO85" s="287"/>
      <c r="AP85" s="55"/>
      <c r="AQ85" s="55"/>
      <c r="AR85" s="56"/>
    </row>
    <row r="86" spans="1:91" s="1" customFormat="1" ht="6.95" customHeight="1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5"/>
    </row>
    <row r="87" spans="1:91" s="1" customFormat="1" ht="12" customHeight="1">
      <c r="B87" s="31"/>
      <c r="C87" s="28" t="s">
        <v>18</v>
      </c>
      <c r="D87" s="32"/>
      <c r="E87" s="32"/>
      <c r="F87" s="32"/>
      <c r="G87" s="32"/>
      <c r="H87" s="32"/>
      <c r="I87" s="32"/>
      <c r="J87" s="32"/>
      <c r="K87" s="32"/>
      <c r="L87" s="57" t="str">
        <f>IF(K8="","",K8)</f>
        <v>Hrádek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8" t="s">
        <v>19</v>
      </c>
      <c r="AJ87" s="32"/>
      <c r="AK87" s="32"/>
      <c r="AL87" s="32"/>
      <c r="AM87" s="288" t="str">
        <f>IF(AN8= "","",AN8)</f>
        <v>10. 1. 2019</v>
      </c>
      <c r="AN87" s="288"/>
      <c r="AO87" s="32"/>
      <c r="AP87" s="32"/>
      <c r="AQ87" s="32"/>
      <c r="AR87" s="35"/>
    </row>
    <row r="88" spans="1:91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5"/>
    </row>
    <row r="89" spans="1:91" s="1" customFormat="1" ht="15.2" customHeight="1">
      <c r="B89" s="31"/>
      <c r="C89" s="28" t="s">
        <v>21</v>
      </c>
      <c r="D89" s="32"/>
      <c r="E89" s="32"/>
      <c r="F89" s="32"/>
      <c r="G89" s="32"/>
      <c r="H89" s="32"/>
      <c r="I89" s="32"/>
      <c r="J89" s="32"/>
      <c r="K89" s="32"/>
      <c r="L89" s="51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8" t="s">
        <v>26</v>
      </c>
      <c r="AJ89" s="32"/>
      <c r="AK89" s="32"/>
      <c r="AL89" s="32"/>
      <c r="AM89" s="276" t="str">
        <f>IF(E17="","",E17)</f>
        <v xml:space="preserve"> </v>
      </c>
      <c r="AN89" s="277"/>
      <c r="AO89" s="277"/>
      <c r="AP89" s="277"/>
      <c r="AQ89" s="32"/>
      <c r="AR89" s="35"/>
      <c r="AS89" s="278" t="s">
        <v>51</v>
      </c>
      <c r="AT89" s="279"/>
      <c r="AU89" s="59"/>
      <c r="AV89" s="59"/>
      <c r="AW89" s="59"/>
      <c r="AX89" s="59"/>
      <c r="AY89" s="59"/>
      <c r="AZ89" s="59"/>
      <c r="BA89" s="59"/>
      <c r="BB89" s="59"/>
      <c r="BC89" s="59"/>
      <c r="BD89" s="60"/>
    </row>
    <row r="90" spans="1:91" s="1" customFormat="1" ht="15.2" customHeight="1">
      <c r="B90" s="31"/>
      <c r="C90" s="28" t="s">
        <v>25</v>
      </c>
      <c r="D90" s="32"/>
      <c r="E90" s="32"/>
      <c r="F90" s="32"/>
      <c r="G90" s="32"/>
      <c r="H90" s="32"/>
      <c r="I90" s="32"/>
      <c r="J90" s="32"/>
      <c r="K90" s="32"/>
      <c r="L90" s="51" t="str">
        <f>IF(E14="","",E14)</f>
        <v xml:space="preserve"> </v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8" t="s">
        <v>28</v>
      </c>
      <c r="AJ90" s="32"/>
      <c r="AK90" s="32"/>
      <c r="AL90" s="32"/>
      <c r="AM90" s="276" t="str">
        <f>IF(E20="","",E20)</f>
        <v>Fochler Jan</v>
      </c>
      <c r="AN90" s="277"/>
      <c r="AO90" s="277"/>
      <c r="AP90" s="277"/>
      <c r="AQ90" s="32"/>
      <c r="AR90" s="35"/>
      <c r="AS90" s="280"/>
      <c r="AT90" s="281"/>
      <c r="AU90" s="61"/>
      <c r="AV90" s="61"/>
      <c r="AW90" s="61"/>
      <c r="AX90" s="61"/>
      <c r="AY90" s="61"/>
      <c r="AZ90" s="61"/>
      <c r="BA90" s="61"/>
      <c r="BB90" s="61"/>
      <c r="BC90" s="61"/>
      <c r="BD90" s="62"/>
    </row>
    <row r="91" spans="1:91" s="1" customFormat="1" ht="10.9" customHeight="1">
      <c r="B91" s="31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5"/>
      <c r="AS91" s="282"/>
      <c r="AT91" s="283"/>
      <c r="AU91" s="63"/>
      <c r="AV91" s="63"/>
      <c r="AW91" s="63"/>
      <c r="AX91" s="63"/>
      <c r="AY91" s="63"/>
      <c r="AZ91" s="63"/>
      <c r="BA91" s="63"/>
      <c r="BB91" s="63"/>
      <c r="BC91" s="63"/>
      <c r="BD91" s="64"/>
    </row>
    <row r="92" spans="1:91" s="1" customFormat="1" ht="29.25" customHeight="1">
      <c r="B92" s="31"/>
      <c r="C92" s="274" t="s">
        <v>52</v>
      </c>
      <c r="D92" s="253"/>
      <c r="E92" s="253"/>
      <c r="F92" s="253"/>
      <c r="G92" s="253"/>
      <c r="H92" s="65"/>
      <c r="I92" s="252" t="s">
        <v>53</v>
      </c>
      <c r="J92" s="253"/>
      <c r="K92" s="253"/>
      <c r="L92" s="253"/>
      <c r="M92" s="253"/>
      <c r="N92" s="253"/>
      <c r="O92" s="253"/>
      <c r="P92" s="253"/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89" t="s">
        <v>54</v>
      </c>
      <c r="AH92" s="253"/>
      <c r="AI92" s="253"/>
      <c r="AJ92" s="253"/>
      <c r="AK92" s="253"/>
      <c r="AL92" s="253"/>
      <c r="AM92" s="253"/>
      <c r="AN92" s="252" t="s">
        <v>55</v>
      </c>
      <c r="AO92" s="253"/>
      <c r="AP92" s="254"/>
      <c r="AQ92" s="66" t="s">
        <v>56</v>
      </c>
      <c r="AR92" s="35"/>
      <c r="AS92" s="67" t="s">
        <v>57</v>
      </c>
      <c r="AT92" s="68" t="s">
        <v>58</v>
      </c>
      <c r="AU92" s="68" t="s">
        <v>59</v>
      </c>
      <c r="AV92" s="68" t="s">
        <v>60</v>
      </c>
      <c r="AW92" s="68" t="s">
        <v>61</v>
      </c>
      <c r="AX92" s="68" t="s">
        <v>62</v>
      </c>
      <c r="AY92" s="68" t="s">
        <v>63</v>
      </c>
      <c r="AZ92" s="68" t="s">
        <v>64</v>
      </c>
      <c r="BA92" s="68" t="s">
        <v>65</v>
      </c>
      <c r="BB92" s="68" t="s">
        <v>66</v>
      </c>
      <c r="BC92" s="68" t="s">
        <v>67</v>
      </c>
      <c r="BD92" s="69" t="s">
        <v>68</v>
      </c>
    </row>
    <row r="93" spans="1:91" s="1" customFormat="1" ht="10.9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5"/>
      <c r="AS93" s="70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2"/>
    </row>
    <row r="94" spans="1:91" s="5" customFormat="1" ht="32.450000000000003" customHeight="1">
      <c r="B94" s="73"/>
      <c r="C94" s="74" t="s">
        <v>69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285">
        <f>ROUND(AG95+SUM(AG99:AG101)+AG106+AG107,2)</f>
        <v>0</v>
      </c>
      <c r="AH94" s="285"/>
      <c r="AI94" s="285"/>
      <c r="AJ94" s="285"/>
      <c r="AK94" s="285"/>
      <c r="AL94" s="285"/>
      <c r="AM94" s="285"/>
      <c r="AN94" s="257">
        <f t="shared" ref="AN94:AN107" si="0">SUM(AG94,AT94)</f>
        <v>0</v>
      </c>
      <c r="AO94" s="257"/>
      <c r="AP94" s="257"/>
      <c r="AQ94" s="77" t="s">
        <v>1</v>
      </c>
      <c r="AR94" s="78"/>
      <c r="AS94" s="79">
        <f>ROUND(AS95+SUM(AS99:AS101)+AS106+AS107,2)</f>
        <v>0</v>
      </c>
      <c r="AT94" s="80">
        <f t="shared" ref="AT94:AT107" si="1">ROUND(SUM(AV94:AW94),2)</f>
        <v>0</v>
      </c>
      <c r="AU94" s="81">
        <f>ROUND(AU95+SUM(AU99:AU101)+AU106+AU107,5)</f>
        <v>6439.4634400000004</v>
      </c>
      <c r="AV94" s="80">
        <f>ROUND(AZ94*L29,2)</f>
        <v>0</v>
      </c>
      <c r="AW94" s="80">
        <f>ROUND(BA94*L30,2)</f>
        <v>0</v>
      </c>
      <c r="AX94" s="80">
        <f>ROUND(BB94*L29,2)</f>
        <v>0</v>
      </c>
      <c r="AY94" s="80">
        <f>ROUND(BC94*L30,2)</f>
        <v>0</v>
      </c>
      <c r="AZ94" s="80">
        <f>ROUND(AZ95+SUM(AZ99:AZ101)+AZ106+AZ107,2)</f>
        <v>0</v>
      </c>
      <c r="BA94" s="80">
        <f>ROUND(BA95+SUM(BA99:BA101)+BA106+BA107,2)</f>
        <v>0</v>
      </c>
      <c r="BB94" s="80">
        <f>ROUND(BB95+SUM(BB99:BB101)+BB106+BB107,2)</f>
        <v>0</v>
      </c>
      <c r="BC94" s="80">
        <f>ROUND(BC95+SUM(BC99:BC101)+BC106+BC107,2)</f>
        <v>0</v>
      </c>
      <c r="BD94" s="82">
        <f>ROUND(BD95+SUM(BD99:BD101)+BD106+BD107,2)</f>
        <v>0</v>
      </c>
      <c r="BS94" s="83" t="s">
        <v>70</v>
      </c>
      <c r="BT94" s="83" t="s">
        <v>71</v>
      </c>
      <c r="BU94" s="84" t="s">
        <v>72</v>
      </c>
      <c r="BV94" s="83" t="s">
        <v>73</v>
      </c>
      <c r="BW94" s="83" t="s">
        <v>5</v>
      </c>
      <c r="BX94" s="83" t="s">
        <v>74</v>
      </c>
      <c r="CL94" s="83" t="s">
        <v>1</v>
      </c>
    </row>
    <row r="95" spans="1:91" s="6" customFormat="1" ht="16.5" customHeight="1">
      <c r="B95" s="85"/>
      <c r="C95" s="86"/>
      <c r="D95" s="273" t="s">
        <v>75</v>
      </c>
      <c r="E95" s="273"/>
      <c r="F95" s="273"/>
      <c r="G95" s="273"/>
      <c r="H95" s="273"/>
      <c r="I95" s="87"/>
      <c r="J95" s="273" t="s">
        <v>76</v>
      </c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  <c r="AE95" s="273"/>
      <c r="AF95" s="273"/>
      <c r="AG95" s="284">
        <f>ROUND(SUM(AG96:AG98),2)</f>
        <v>0</v>
      </c>
      <c r="AH95" s="251"/>
      <c r="AI95" s="251"/>
      <c r="AJ95" s="251"/>
      <c r="AK95" s="251"/>
      <c r="AL95" s="251"/>
      <c r="AM95" s="251"/>
      <c r="AN95" s="250">
        <f t="shared" si="0"/>
        <v>0</v>
      </c>
      <c r="AO95" s="251"/>
      <c r="AP95" s="251"/>
      <c r="AQ95" s="88" t="s">
        <v>77</v>
      </c>
      <c r="AR95" s="89"/>
      <c r="AS95" s="90">
        <f>ROUND(SUM(AS96:AS98),2)</f>
        <v>0</v>
      </c>
      <c r="AT95" s="91">
        <f t="shared" si="1"/>
        <v>0</v>
      </c>
      <c r="AU95" s="92">
        <f>ROUND(SUM(AU96:AU98),5)</f>
        <v>6159.4676200000004</v>
      </c>
      <c r="AV95" s="91">
        <f>ROUND(AZ95*L29,2)</f>
        <v>0</v>
      </c>
      <c r="AW95" s="91">
        <f>ROUND(BA95*L30,2)</f>
        <v>0</v>
      </c>
      <c r="AX95" s="91">
        <f>ROUND(BB95*L29,2)</f>
        <v>0</v>
      </c>
      <c r="AY95" s="91">
        <f>ROUND(BC95*L30,2)</f>
        <v>0</v>
      </c>
      <c r="AZ95" s="91">
        <f>ROUND(SUM(AZ96:AZ98),2)</f>
        <v>0</v>
      </c>
      <c r="BA95" s="91">
        <f>ROUND(SUM(BA96:BA98),2)</f>
        <v>0</v>
      </c>
      <c r="BB95" s="91">
        <f>ROUND(SUM(BB96:BB98),2)</f>
        <v>0</v>
      </c>
      <c r="BC95" s="91">
        <f>ROUND(SUM(BC96:BC98),2)</f>
        <v>0</v>
      </c>
      <c r="BD95" s="93">
        <f>ROUND(SUM(BD96:BD98),2)</f>
        <v>0</v>
      </c>
      <c r="BS95" s="94" t="s">
        <v>70</v>
      </c>
      <c r="BT95" s="94" t="s">
        <v>78</v>
      </c>
      <c r="BU95" s="94" t="s">
        <v>72</v>
      </c>
      <c r="BV95" s="94" t="s">
        <v>73</v>
      </c>
      <c r="BW95" s="94" t="s">
        <v>79</v>
      </c>
      <c r="BX95" s="94" t="s">
        <v>5</v>
      </c>
      <c r="CL95" s="94" t="s">
        <v>1</v>
      </c>
      <c r="CM95" s="94" t="s">
        <v>80</v>
      </c>
    </row>
    <row r="96" spans="1:91" s="3" customFormat="1" ht="16.5" customHeight="1">
      <c r="A96" s="95" t="s">
        <v>81</v>
      </c>
      <c r="B96" s="50"/>
      <c r="C96" s="96"/>
      <c r="D96" s="96"/>
      <c r="E96" s="275" t="s">
        <v>82</v>
      </c>
      <c r="F96" s="275"/>
      <c r="G96" s="275"/>
      <c r="H96" s="275"/>
      <c r="I96" s="275"/>
      <c r="J96" s="96"/>
      <c r="K96" s="275" t="s">
        <v>83</v>
      </c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  <c r="X96" s="275"/>
      <c r="Y96" s="275"/>
      <c r="Z96" s="275"/>
      <c r="AA96" s="275"/>
      <c r="AB96" s="275"/>
      <c r="AC96" s="275"/>
      <c r="AD96" s="275"/>
      <c r="AE96" s="275"/>
      <c r="AF96" s="275"/>
      <c r="AG96" s="255">
        <f>'01 - Vodovodní řad A'!J32</f>
        <v>0</v>
      </c>
      <c r="AH96" s="256"/>
      <c r="AI96" s="256"/>
      <c r="AJ96" s="256"/>
      <c r="AK96" s="256"/>
      <c r="AL96" s="256"/>
      <c r="AM96" s="256"/>
      <c r="AN96" s="255">
        <f t="shared" si="0"/>
        <v>0</v>
      </c>
      <c r="AO96" s="256"/>
      <c r="AP96" s="256"/>
      <c r="AQ96" s="97" t="s">
        <v>84</v>
      </c>
      <c r="AR96" s="52"/>
      <c r="AS96" s="98">
        <v>0</v>
      </c>
      <c r="AT96" s="99">
        <f t="shared" si="1"/>
        <v>0</v>
      </c>
      <c r="AU96" s="100">
        <f>'01 - Vodovodní řad A'!P130</f>
        <v>3164.3660799999993</v>
      </c>
      <c r="AV96" s="99">
        <f>'01 - Vodovodní řad A'!J35</f>
        <v>0</v>
      </c>
      <c r="AW96" s="99">
        <f>'01 - Vodovodní řad A'!J36</f>
        <v>0</v>
      </c>
      <c r="AX96" s="99">
        <f>'01 - Vodovodní řad A'!J37</f>
        <v>0</v>
      </c>
      <c r="AY96" s="99">
        <f>'01 - Vodovodní řad A'!J38</f>
        <v>0</v>
      </c>
      <c r="AZ96" s="99">
        <f>'01 - Vodovodní řad A'!F35</f>
        <v>0</v>
      </c>
      <c r="BA96" s="99">
        <f>'01 - Vodovodní řad A'!F36</f>
        <v>0</v>
      </c>
      <c r="BB96" s="99">
        <f>'01 - Vodovodní řad A'!F37</f>
        <v>0</v>
      </c>
      <c r="BC96" s="99">
        <f>'01 - Vodovodní řad A'!F38</f>
        <v>0</v>
      </c>
      <c r="BD96" s="101">
        <f>'01 - Vodovodní řad A'!F39</f>
        <v>0</v>
      </c>
      <c r="BT96" s="102" t="s">
        <v>80</v>
      </c>
      <c r="BV96" s="102" t="s">
        <v>73</v>
      </c>
      <c r="BW96" s="102" t="s">
        <v>85</v>
      </c>
      <c r="BX96" s="102" t="s">
        <v>79</v>
      </c>
      <c r="CL96" s="102" t="s">
        <v>1</v>
      </c>
    </row>
    <row r="97" spans="1:91" s="3" customFormat="1" ht="16.5" customHeight="1">
      <c r="A97" s="95" t="s">
        <v>81</v>
      </c>
      <c r="B97" s="50"/>
      <c r="C97" s="96"/>
      <c r="D97" s="96"/>
      <c r="E97" s="275" t="s">
        <v>86</v>
      </c>
      <c r="F97" s="275"/>
      <c r="G97" s="275"/>
      <c r="H97" s="275"/>
      <c r="I97" s="275"/>
      <c r="J97" s="96"/>
      <c r="K97" s="275" t="s">
        <v>87</v>
      </c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  <c r="X97" s="275"/>
      <c r="Y97" s="275"/>
      <c r="Z97" s="275"/>
      <c r="AA97" s="275"/>
      <c r="AB97" s="275"/>
      <c r="AC97" s="275"/>
      <c r="AD97" s="275"/>
      <c r="AE97" s="275"/>
      <c r="AF97" s="275"/>
      <c r="AG97" s="255">
        <f>'02 - Vodovodní řad B'!J32</f>
        <v>0</v>
      </c>
      <c r="AH97" s="256"/>
      <c r="AI97" s="256"/>
      <c r="AJ97" s="256"/>
      <c r="AK97" s="256"/>
      <c r="AL97" s="256"/>
      <c r="AM97" s="256"/>
      <c r="AN97" s="255">
        <f t="shared" si="0"/>
        <v>0</v>
      </c>
      <c r="AO97" s="256"/>
      <c r="AP97" s="256"/>
      <c r="AQ97" s="97" t="s">
        <v>84</v>
      </c>
      <c r="AR97" s="52"/>
      <c r="AS97" s="98">
        <v>0</v>
      </c>
      <c r="AT97" s="99">
        <f t="shared" si="1"/>
        <v>0</v>
      </c>
      <c r="AU97" s="100">
        <f>'02 - Vodovodní řad B'!P130</f>
        <v>2988.4515420000002</v>
      </c>
      <c r="AV97" s="99">
        <f>'02 - Vodovodní řad B'!J35</f>
        <v>0</v>
      </c>
      <c r="AW97" s="99">
        <f>'02 - Vodovodní řad B'!J36</f>
        <v>0</v>
      </c>
      <c r="AX97" s="99">
        <f>'02 - Vodovodní řad B'!J37</f>
        <v>0</v>
      </c>
      <c r="AY97" s="99">
        <f>'02 - Vodovodní řad B'!J38</f>
        <v>0</v>
      </c>
      <c r="AZ97" s="99">
        <f>'02 - Vodovodní řad B'!F35</f>
        <v>0</v>
      </c>
      <c r="BA97" s="99">
        <f>'02 - Vodovodní řad B'!F36</f>
        <v>0</v>
      </c>
      <c r="BB97" s="99">
        <f>'02 - Vodovodní řad B'!F37</f>
        <v>0</v>
      </c>
      <c r="BC97" s="99">
        <f>'02 - Vodovodní řad B'!F38</f>
        <v>0</v>
      </c>
      <c r="BD97" s="101">
        <f>'02 - Vodovodní řad B'!F39</f>
        <v>0</v>
      </c>
      <c r="BT97" s="102" t="s">
        <v>80</v>
      </c>
      <c r="BV97" s="102" t="s">
        <v>73</v>
      </c>
      <c r="BW97" s="102" t="s">
        <v>88</v>
      </c>
      <c r="BX97" s="102" t="s">
        <v>79</v>
      </c>
      <c r="CL97" s="102" t="s">
        <v>1</v>
      </c>
    </row>
    <row r="98" spans="1:91" s="3" customFormat="1" ht="16.5" customHeight="1">
      <c r="A98" s="95" t="s">
        <v>81</v>
      </c>
      <c r="B98" s="50"/>
      <c r="C98" s="96"/>
      <c r="D98" s="96"/>
      <c r="E98" s="275" t="s">
        <v>89</v>
      </c>
      <c r="F98" s="275"/>
      <c r="G98" s="275"/>
      <c r="H98" s="275"/>
      <c r="I98" s="275"/>
      <c r="J98" s="96"/>
      <c r="K98" s="275" t="s">
        <v>90</v>
      </c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5"/>
      <c r="AF98" s="275"/>
      <c r="AG98" s="255">
        <f>'03 - Stávající vodovodní ...'!J32</f>
        <v>0</v>
      </c>
      <c r="AH98" s="256"/>
      <c r="AI98" s="256"/>
      <c r="AJ98" s="256"/>
      <c r="AK98" s="256"/>
      <c r="AL98" s="256"/>
      <c r="AM98" s="256"/>
      <c r="AN98" s="255">
        <f t="shared" si="0"/>
        <v>0</v>
      </c>
      <c r="AO98" s="256"/>
      <c r="AP98" s="256"/>
      <c r="AQ98" s="97" t="s">
        <v>84</v>
      </c>
      <c r="AR98" s="52"/>
      <c r="AS98" s="98">
        <v>0</v>
      </c>
      <c r="AT98" s="99">
        <f t="shared" si="1"/>
        <v>0</v>
      </c>
      <c r="AU98" s="100">
        <f>'03 - Stávající vodovodní ...'!P126</f>
        <v>6.65</v>
      </c>
      <c r="AV98" s="99">
        <f>'03 - Stávající vodovodní ...'!J35</f>
        <v>0</v>
      </c>
      <c r="AW98" s="99">
        <f>'03 - Stávající vodovodní ...'!J36</f>
        <v>0</v>
      </c>
      <c r="AX98" s="99">
        <f>'03 - Stávající vodovodní ...'!J37</f>
        <v>0</v>
      </c>
      <c r="AY98" s="99">
        <f>'03 - Stávající vodovodní ...'!J38</f>
        <v>0</v>
      </c>
      <c r="AZ98" s="99">
        <f>'03 - Stávající vodovodní ...'!F35</f>
        <v>0</v>
      </c>
      <c r="BA98" s="99">
        <f>'03 - Stávající vodovodní ...'!F36</f>
        <v>0</v>
      </c>
      <c r="BB98" s="99">
        <f>'03 - Stávající vodovodní ...'!F37</f>
        <v>0</v>
      </c>
      <c r="BC98" s="99">
        <f>'03 - Stávající vodovodní ...'!F38</f>
        <v>0</v>
      </c>
      <c r="BD98" s="101">
        <f>'03 - Stávající vodovodní ...'!F39</f>
        <v>0</v>
      </c>
      <c r="BT98" s="102" t="s">
        <v>80</v>
      </c>
      <c r="BV98" s="102" t="s">
        <v>73</v>
      </c>
      <c r="BW98" s="102" t="s">
        <v>91</v>
      </c>
      <c r="BX98" s="102" t="s">
        <v>79</v>
      </c>
      <c r="CL98" s="102" t="s">
        <v>1</v>
      </c>
    </row>
    <row r="99" spans="1:91" s="6" customFormat="1" ht="16.5" customHeight="1">
      <c r="A99" s="95" t="s">
        <v>81</v>
      </c>
      <c r="B99" s="85"/>
      <c r="C99" s="86"/>
      <c r="D99" s="273" t="s">
        <v>92</v>
      </c>
      <c r="E99" s="273"/>
      <c r="F99" s="273"/>
      <c r="G99" s="273"/>
      <c r="H99" s="273"/>
      <c r="I99" s="87"/>
      <c r="J99" s="273" t="s">
        <v>93</v>
      </c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  <c r="AE99" s="273"/>
      <c r="AF99" s="273"/>
      <c r="AG99" s="250">
        <f>'SO 02 - Stavební část ATS'!J30</f>
        <v>0</v>
      </c>
      <c r="AH99" s="251"/>
      <c r="AI99" s="251"/>
      <c r="AJ99" s="251"/>
      <c r="AK99" s="251"/>
      <c r="AL99" s="251"/>
      <c r="AM99" s="251"/>
      <c r="AN99" s="250">
        <f t="shared" si="0"/>
        <v>0</v>
      </c>
      <c r="AO99" s="251"/>
      <c r="AP99" s="251"/>
      <c r="AQ99" s="88" t="s">
        <v>77</v>
      </c>
      <c r="AR99" s="89"/>
      <c r="AS99" s="90">
        <v>0</v>
      </c>
      <c r="AT99" s="91">
        <f t="shared" si="1"/>
        <v>0</v>
      </c>
      <c r="AU99" s="92">
        <f>'SO 02 - Stavební část ATS'!P123</f>
        <v>195.46747500000001</v>
      </c>
      <c r="AV99" s="91">
        <f>'SO 02 - Stavební část ATS'!J33</f>
        <v>0</v>
      </c>
      <c r="AW99" s="91">
        <f>'SO 02 - Stavební část ATS'!J34</f>
        <v>0</v>
      </c>
      <c r="AX99" s="91">
        <f>'SO 02 - Stavební část ATS'!J35</f>
        <v>0</v>
      </c>
      <c r="AY99" s="91">
        <f>'SO 02 - Stavební část ATS'!J36</f>
        <v>0</v>
      </c>
      <c r="AZ99" s="91">
        <f>'SO 02 - Stavební část ATS'!F33</f>
        <v>0</v>
      </c>
      <c r="BA99" s="91">
        <f>'SO 02 - Stavební část ATS'!F34</f>
        <v>0</v>
      </c>
      <c r="BB99" s="91">
        <f>'SO 02 - Stavební část ATS'!F35</f>
        <v>0</v>
      </c>
      <c r="BC99" s="91">
        <f>'SO 02 - Stavební část ATS'!F36</f>
        <v>0</v>
      </c>
      <c r="BD99" s="93">
        <f>'SO 02 - Stavební část ATS'!F37</f>
        <v>0</v>
      </c>
      <c r="BT99" s="94" t="s">
        <v>78</v>
      </c>
      <c r="BV99" s="94" t="s">
        <v>73</v>
      </c>
      <c r="BW99" s="94" t="s">
        <v>94</v>
      </c>
      <c r="BX99" s="94" t="s">
        <v>5</v>
      </c>
      <c r="CL99" s="94" t="s">
        <v>1</v>
      </c>
      <c r="CM99" s="94" t="s">
        <v>80</v>
      </c>
    </row>
    <row r="100" spans="1:91" s="6" customFormat="1" ht="16.5" customHeight="1">
      <c r="A100" s="95" t="s">
        <v>81</v>
      </c>
      <c r="B100" s="85"/>
      <c r="C100" s="86"/>
      <c r="D100" s="273" t="s">
        <v>95</v>
      </c>
      <c r="E100" s="273"/>
      <c r="F100" s="273"/>
      <c r="G100" s="273"/>
      <c r="H100" s="273"/>
      <c r="I100" s="87"/>
      <c r="J100" s="273" t="s">
        <v>96</v>
      </c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  <c r="AE100" s="273"/>
      <c r="AF100" s="273"/>
      <c r="AG100" s="250">
        <f>'SO 03 - Přípojka NN'!J30</f>
        <v>0</v>
      </c>
      <c r="AH100" s="251"/>
      <c r="AI100" s="251"/>
      <c r="AJ100" s="251"/>
      <c r="AK100" s="251"/>
      <c r="AL100" s="251"/>
      <c r="AM100" s="251"/>
      <c r="AN100" s="250">
        <f t="shared" si="0"/>
        <v>0</v>
      </c>
      <c r="AO100" s="251"/>
      <c r="AP100" s="251"/>
      <c r="AQ100" s="88" t="s">
        <v>77</v>
      </c>
      <c r="AR100" s="89"/>
      <c r="AS100" s="90">
        <v>0</v>
      </c>
      <c r="AT100" s="91">
        <f t="shared" si="1"/>
        <v>0</v>
      </c>
      <c r="AU100" s="92">
        <f>'SO 03 - Přípojka NN'!P118</f>
        <v>9.0884999999999998</v>
      </c>
      <c r="AV100" s="91">
        <f>'SO 03 - Přípojka NN'!J33</f>
        <v>0</v>
      </c>
      <c r="AW100" s="91">
        <f>'SO 03 - Přípojka NN'!J34</f>
        <v>0</v>
      </c>
      <c r="AX100" s="91">
        <f>'SO 03 - Přípojka NN'!J35</f>
        <v>0</v>
      </c>
      <c r="AY100" s="91">
        <f>'SO 03 - Přípojka NN'!J36</f>
        <v>0</v>
      </c>
      <c r="AZ100" s="91">
        <f>'SO 03 - Přípojka NN'!F33</f>
        <v>0</v>
      </c>
      <c r="BA100" s="91">
        <f>'SO 03 - Přípojka NN'!F34</f>
        <v>0</v>
      </c>
      <c r="BB100" s="91">
        <f>'SO 03 - Přípojka NN'!F35</f>
        <v>0</v>
      </c>
      <c r="BC100" s="91">
        <f>'SO 03 - Přípojka NN'!F36</f>
        <v>0</v>
      </c>
      <c r="BD100" s="93">
        <f>'SO 03 - Přípojka NN'!F37</f>
        <v>0</v>
      </c>
      <c r="BT100" s="94" t="s">
        <v>78</v>
      </c>
      <c r="BV100" s="94" t="s">
        <v>73</v>
      </c>
      <c r="BW100" s="94" t="s">
        <v>97</v>
      </c>
      <c r="BX100" s="94" t="s">
        <v>5</v>
      </c>
      <c r="CL100" s="94" t="s">
        <v>1</v>
      </c>
      <c r="CM100" s="94" t="s">
        <v>80</v>
      </c>
    </row>
    <row r="101" spans="1:91" s="6" customFormat="1" ht="16.5" customHeight="1">
      <c r="B101" s="85"/>
      <c r="C101" s="86"/>
      <c r="D101" s="273" t="s">
        <v>98</v>
      </c>
      <c r="E101" s="273"/>
      <c r="F101" s="273"/>
      <c r="G101" s="273"/>
      <c r="H101" s="273"/>
      <c r="I101" s="87"/>
      <c r="J101" s="273" t="s">
        <v>99</v>
      </c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84">
        <f>ROUND(SUM(AG102:AG105),2)</f>
        <v>0</v>
      </c>
      <c r="AH101" s="251"/>
      <c r="AI101" s="251"/>
      <c r="AJ101" s="251"/>
      <c r="AK101" s="251"/>
      <c r="AL101" s="251"/>
      <c r="AM101" s="251"/>
      <c r="AN101" s="250">
        <f t="shared" si="0"/>
        <v>0</v>
      </c>
      <c r="AO101" s="251"/>
      <c r="AP101" s="251"/>
      <c r="AQ101" s="88" t="s">
        <v>77</v>
      </c>
      <c r="AR101" s="89"/>
      <c r="AS101" s="90">
        <f>ROUND(SUM(AS102:AS105),2)</f>
        <v>0</v>
      </c>
      <c r="AT101" s="91">
        <f t="shared" si="1"/>
        <v>0</v>
      </c>
      <c r="AU101" s="92">
        <f>ROUND(SUM(AU102:AU105),5)</f>
        <v>75.439840000000004</v>
      </c>
      <c r="AV101" s="91">
        <f>ROUND(AZ101*L29,2)</f>
        <v>0</v>
      </c>
      <c r="AW101" s="91">
        <f>ROUND(BA101*L30,2)</f>
        <v>0</v>
      </c>
      <c r="AX101" s="91">
        <f>ROUND(BB101*L29,2)</f>
        <v>0</v>
      </c>
      <c r="AY101" s="91">
        <f>ROUND(BC101*L30,2)</f>
        <v>0</v>
      </c>
      <c r="AZ101" s="91">
        <f>ROUND(SUM(AZ102:AZ105),2)</f>
        <v>0</v>
      </c>
      <c r="BA101" s="91">
        <f>ROUND(SUM(BA102:BA105),2)</f>
        <v>0</v>
      </c>
      <c r="BB101" s="91">
        <f>ROUND(SUM(BB102:BB105),2)</f>
        <v>0</v>
      </c>
      <c r="BC101" s="91">
        <f>ROUND(SUM(BC102:BC105),2)</f>
        <v>0</v>
      </c>
      <c r="BD101" s="93">
        <f>ROUND(SUM(BD102:BD105),2)</f>
        <v>0</v>
      </c>
      <c r="BS101" s="94" t="s">
        <v>70</v>
      </c>
      <c r="BT101" s="94" t="s">
        <v>78</v>
      </c>
      <c r="BU101" s="94" t="s">
        <v>72</v>
      </c>
      <c r="BV101" s="94" t="s">
        <v>73</v>
      </c>
      <c r="BW101" s="94" t="s">
        <v>100</v>
      </c>
      <c r="BX101" s="94" t="s">
        <v>5</v>
      </c>
      <c r="CL101" s="94" t="s">
        <v>1</v>
      </c>
      <c r="CM101" s="94" t="s">
        <v>80</v>
      </c>
    </row>
    <row r="102" spans="1:91" s="3" customFormat="1" ht="16.5" customHeight="1">
      <c r="A102" s="95" t="s">
        <v>81</v>
      </c>
      <c r="B102" s="50"/>
      <c r="C102" s="96"/>
      <c r="D102" s="96"/>
      <c r="E102" s="275" t="s">
        <v>82</v>
      </c>
      <c r="F102" s="275"/>
      <c r="G102" s="275"/>
      <c r="H102" s="275"/>
      <c r="I102" s="275"/>
      <c r="J102" s="96"/>
      <c r="K102" s="275" t="s">
        <v>101</v>
      </c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  <c r="AA102" s="275"/>
      <c r="AB102" s="275"/>
      <c r="AC102" s="275"/>
      <c r="AD102" s="275"/>
      <c r="AE102" s="275"/>
      <c r="AF102" s="275"/>
      <c r="AG102" s="255">
        <f>'01 - Vodovodní přípojka č. 1'!J32</f>
        <v>0</v>
      </c>
      <c r="AH102" s="256"/>
      <c r="AI102" s="256"/>
      <c r="AJ102" s="256"/>
      <c r="AK102" s="256"/>
      <c r="AL102" s="256"/>
      <c r="AM102" s="256"/>
      <c r="AN102" s="255">
        <f t="shared" si="0"/>
        <v>0</v>
      </c>
      <c r="AO102" s="256"/>
      <c r="AP102" s="256"/>
      <c r="AQ102" s="97" t="s">
        <v>84</v>
      </c>
      <c r="AR102" s="52"/>
      <c r="AS102" s="98">
        <v>0</v>
      </c>
      <c r="AT102" s="99">
        <f t="shared" si="1"/>
        <v>0</v>
      </c>
      <c r="AU102" s="100">
        <f>'01 - Vodovodní přípojka č. 1'!P132</f>
        <v>39.897502999999993</v>
      </c>
      <c r="AV102" s="99">
        <f>'01 - Vodovodní přípojka č. 1'!J35</f>
        <v>0</v>
      </c>
      <c r="AW102" s="99">
        <f>'01 - Vodovodní přípojka č. 1'!J36</f>
        <v>0</v>
      </c>
      <c r="AX102" s="99">
        <f>'01 - Vodovodní přípojka č. 1'!J37</f>
        <v>0</v>
      </c>
      <c r="AY102" s="99">
        <f>'01 - Vodovodní přípojka č. 1'!J38</f>
        <v>0</v>
      </c>
      <c r="AZ102" s="99">
        <f>'01 - Vodovodní přípojka č. 1'!F35</f>
        <v>0</v>
      </c>
      <c r="BA102" s="99">
        <f>'01 - Vodovodní přípojka č. 1'!F36</f>
        <v>0</v>
      </c>
      <c r="BB102" s="99">
        <f>'01 - Vodovodní přípojka č. 1'!F37</f>
        <v>0</v>
      </c>
      <c r="BC102" s="99">
        <f>'01 - Vodovodní přípojka č. 1'!F38</f>
        <v>0</v>
      </c>
      <c r="BD102" s="101">
        <f>'01 - Vodovodní přípojka č. 1'!F39</f>
        <v>0</v>
      </c>
      <c r="BT102" s="102" t="s">
        <v>80</v>
      </c>
      <c r="BV102" s="102" t="s">
        <v>73</v>
      </c>
      <c r="BW102" s="102" t="s">
        <v>102</v>
      </c>
      <c r="BX102" s="102" t="s">
        <v>100</v>
      </c>
      <c r="CL102" s="102" t="s">
        <v>1</v>
      </c>
    </row>
    <row r="103" spans="1:91" s="3" customFormat="1" ht="16.5" customHeight="1">
      <c r="A103" s="95" t="s">
        <v>81</v>
      </c>
      <c r="B103" s="50"/>
      <c r="C103" s="96"/>
      <c r="D103" s="96"/>
      <c r="E103" s="275" t="s">
        <v>86</v>
      </c>
      <c r="F103" s="275"/>
      <c r="G103" s="275"/>
      <c r="H103" s="275"/>
      <c r="I103" s="275"/>
      <c r="J103" s="96"/>
      <c r="K103" s="275" t="s">
        <v>103</v>
      </c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  <c r="X103" s="275"/>
      <c r="Y103" s="275"/>
      <c r="Z103" s="275"/>
      <c r="AA103" s="275"/>
      <c r="AB103" s="275"/>
      <c r="AC103" s="275"/>
      <c r="AD103" s="275"/>
      <c r="AE103" s="275"/>
      <c r="AF103" s="275"/>
      <c r="AG103" s="255">
        <f>'02 - Vodovodní přípojka č. 2'!J32</f>
        <v>0</v>
      </c>
      <c r="AH103" s="256"/>
      <c r="AI103" s="256"/>
      <c r="AJ103" s="256"/>
      <c r="AK103" s="256"/>
      <c r="AL103" s="256"/>
      <c r="AM103" s="256"/>
      <c r="AN103" s="255">
        <f t="shared" si="0"/>
        <v>0</v>
      </c>
      <c r="AO103" s="256"/>
      <c r="AP103" s="256"/>
      <c r="AQ103" s="97" t="s">
        <v>84</v>
      </c>
      <c r="AR103" s="52"/>
      <c r="AS103" s="98">
        <v>0</v>
      </c>
      <c r="AT103" s="99">
        <f t="shared" si="1"/>
        <v>0</v>
      </c>
      <c r="AU103" s="100">
        <f>'02 - Vodovodní přípojka č. 2'!P132</f>
        <v>30.021333999999996</v>
      </c>
      <c r="AV103" s="99">
        <f>'02 - Vodovodní přípojka č. 2'!J35</f>
        <v>0</v>
      </c>
      <c r="AW103" s="99">
        <f>'02 - Vodovodní přípojka č. 2'!J36</f>
        <v>0</v>
      </c>
      <c r="AX103" s="99">
        <f>'02 - Vodovodní přípojka č. 2'!J37</f>
        <v>0</v>
      </c>
      <c r="AY103" s="99">
        <f>'02 - Vodovodní přípojka č. 2'!J38</f>
        <v>0</v>
      </c>
      <c r="AZ103" s="99">
        <f>'02 - Vodovodní přípojka č. 2'!F35</f>
        <v>0</v>
      </c>
      <c r="BA103" s="99">
        <f>'02 - Vodovodní přípojka č. 2'!F36</f>
        <v>0</v>
      </c>
      <c r="BB103" s="99">
        <f>'02 - Vodovodní přípojka č. 2'!F37</f>
        <v>0</v>
      </c>
      <c r="BC103" s="99">
        <f>'02 - Vodovodní přípojka č. 2'!F38</f>
        <v>0</v>
      </c>
      <c r="BD103" s="101">
        <f>'02 - Vodovodní přípojka č. 2'!F39</f>
        <v>0</v>
      </c>
      <c r="BT103" s="102" t="s">
        <v>80</v>
      </c>
      <c r="BV103" s="102" t="s">
        <v>73</v>
      </c>
      <c r="BW103" s="102" t="s">
        <v>104</v>
      </c>
      <c r="BX103" s="102" t="s">
        <v>100</v>
      </c>
      <c r="CL103" s="102" t="s">
        <v>1</v>
      </c>
    </row>
    <row r="104" spans="1:91" s="3" customFormat="1" ht="16.5" customHeight="1">
      <c r="A104" s="95" t="s">
        <v>81</v>
      </c>
      <c r="B104" s="50"/>
      <c r="C104" s="96"/>
      <c r="D104" s="96"/>
      <c r="E104" s="275" t="s">
        <v>89</v>
      </c>
      <c r="F104" s="275"/>
      <c r="G104" s="275"/>
      <c r="H104" s="275"/>
      <c r="I104" s="275"/>
      <c r="J104" s="96"/>
      <c r="K104" s="275" t="s">
        <v>105</v>
      </c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  <c r="X104" s="275"/>
      <c r="Y104" s="275"/>
      <c r="Z104" s="275"/>
      <c r="AA104" s="275"/>
      <c r="AB104" s="275"/>
      <c r="AC104" s="275"/>
      <c r="AD104" s="275"/>
      <c r="AE104" s="275"/>
      <c r="AF104" s="275"/>
      <c r="AG104" s="255">
        <f>'03 - Vodovodní přípojka č. 3'!J32</f>
        <v>0</v>
      </c>
      <c r="AH104" s="256"/>
      <c r="AI104" s="256"/>
      <c r="AJ104" s="256"/>
      <c r="AK104" s="256"/>
      <c r="AL104" s="256"/>
      <c r="AM104" s="256"/>
      <c r="AN104" s="255">
        <f t="shared" si="0"/>
        <v>0</v>
      </c>
      <c r="AO104" s="256"/>
      <c r="AP104" s="256"/>
      <c r="AQ104" s="97" t="s">
        <v>84</v>
      </c>
      <c r="AR104" s="52"/>
      <c r="AS104" s="98">
        <v>0</v>
      </c>
      <c r="AT104" s="99">
        <f t="shared" si="1"/>
        <v>0</v>
      </c>
      <c r="AU104" s="100">
        <f>'03 - Vodovodní přípojka č. 3'!P126</f>
        <v>2.7605</v>
      </c>
      <c r="AV104" s="99">
        <f>'03 - Vodovodní přípojka č. 3'!J35</f>
        <v>0</v>
      </c>
      <c r="AW104" s="99">
        <f>'03 - Vodovodní přípojka č. 3'!J36</f>
        <v>0</v>
      </c>
      <c r="AX104" s="99">
        <f>'03 - Vodovodní přípojka č. 3'!J37</f>
        <v>0</v>
      </c>
      <c r="AY104" s="99">
        <f>'03 - Vodovodní přípojka č. 3'!J38</f>
        <v>0</v>
      </c>
      <c r="AZ104" s="99">
        <f>'03 - Vodovodní přípojka č. 3'!F35</f>
        <v>0</v>
      </c>
      <c r="BA104" s="99">
        <f>'03 - Vodovodní přípojka č. 3'!F36</f>
        <v>0</v>
      </c>
      <c r="BB104" s="99">
        <f>'03 - Vodovodní přípojka č. 3'!F37</f>
        <v>0</v>
      </c>
      <c r="BC104" s="99">
        <f>'03 - Vodovodní přípojka č. 3'!F38</f>
        <v>0</v>
      </c>
      <c r="BD104" s="101">
        <f>'03 - Vodovodní přípojka č. 3'!F39</f>
        <v>0</v>
      </c>
      <c r="BT104" s="102" t="s">
        <v>80</v>
      </c>
      <c r="BV104" s="102" t="s">
        <v>73</v>
      </c>
      <c r="BW104" s="102" t="s">
        <v>106</v>
      </c>
      <c r="BX104" s="102" t="s">
        <v>100</v>
      </c>
      <c r="CL104" s="102" t="s">
        <v>1</v>
      </c>
    </row>
    <row r="105" spans="1:91" s="3" customFormat="1" ht="16.5" customHeight="1">
      <c r="A105" s="95" t="s">
        <v>81</v>
      </c>
      <c r="B105" s="50"/>
      <c r="C105" s="96"/>
      <c r="D105" s="96"/>
      <c r="E105" s="275" t="s">
        <v>107</v>
      </c>
      <c r="F105" s="275"/>
      <c r="G105" s="275"/>
      <c r="H105" s="275"/>
      <c r="I105" s="275"/>
      <c r="J105" s="96"/>
      <c r="K105" s="275" t="s">
        <v>108</v>
      </c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  <c r="X105" s="275"/>
      <c r="Y105" s="275"/>
      <c r="Z105" s="275"/>
      <c r="AA105" s="275"/>
      <c r="AB105" s="275"/>
      <c r="AC105" s="275"/>
      <c r="AD105" s="275"/>
      <c r="AE105" s="275"/>
      <c r="AF105" s="275"/>
      <c r="AG105" s="255">
        <f>'04 - Vodovodní přípojka č. 4'!J32</f>
        <v>0</v>
      </c>
      <c r="AH105" s="256"/>
      <c r="AI105" s="256"/>
      <c r="AJ105" s="256"/>
      <c r="AK105" s="256"/>
      <c r="AL105" s="256"/>
      <c r="AM105" s="256"/>
      <c r="AN105" s="255">
        <f t="shared" si="0"/>
        <v>0</v>
      </c>
      <c r="AO105" s="256"/>
      <c r="AP105" s="256"/>
      <c r="AQ105" s="97" t="s">
        <v>84</v>
      </c>
      <c r="AR105" s="52"/>
      <c r="AS105" s="98">
        <v>0</v>
      </c>
      <c r="AT105" s="99">
        <f t="shared" si="1"/>
        <v>0</v>
      </c>
      <c r="AU105" s="100">
        <f>'04 - Vodovodní přípojka č. 4'!P126</f>
        <v>2.7605</v>
      </c>
      <c r="AV105" s="99">
        <f>'04 - Vodovodní přípojka č. 4'!J35</f>
        <v>0</v>
      </c>
      <c r="AW105" s="99">
        <f>'04 - Vodovodní přípojka č. 4'!J36</f>
        <v>0</v>
      </c>
      <c r="AX105" s="99">
        <f>'04 - Vodovodní přípojka č. 4'!J37</f>
        <v>0</v>
      </c>
      <c r="AY105" s="99">
        <f>'04 - Vodovodní přípojka č. 4'!J38</f>
        <v>0</v>
      </c>
      <c r="AZ105" s="99">
        <f>'04 - Vodovodní přípojka č. 4'!F35</f>
        <v>0</v>
      </c>
      <c r="BA105" s="99">
        <f>'04 - Vodovodní přípojka č. 4'!F36</f>
        <v>0</v>
      </c>
      <c r="BB105" s="99">
        <f>'04 - Vodovodní přípojka č. 4'!F37</f>
        <v>0</v>
      </c>
      <c r="BC105" s="99">
        <f>'04 - Vodovodní přípojka č. 4'!F38</f>
        <v>0</v>
      </c>
      <c r="BD105" s="101">
        <f>'04 - Vodovodní přípojka č. 4'!F39</f>
        <v>0</v>
      </c>
      <c r="BT105" s="102" t="s">
        <v>80</v>
      </c>
      <c r="BV105" s="102" t="s">
        <v>73</v>
      </c>
      <c r="BW105" s="102" t="s">
        <v>109</v>
      </c>
      <c r="BX105" s="102" t="s">
        <v>100</v>
      </c>
      <c r="CL105" s="102" t="s">
        <v>1</v>
      </c>
    </row>
    <row r="106" spans="1:91" s="6" customFormat="1" ht="16.5" customHeight="1">
      <c r="A106" s="95" t="s">
        <v>81</v>
      </c>
      <c r="B106" s="85"/>
      <c r="C106" s="86"/>
      <c r="D106" s="273" t="s">
        <v>110</v>
      </c>
      <c r="E106" s="273"/>
      <c r="F106" s="273"/>
      <c r="G106" s="273"/>
      <c r="H106" s="273"/>
      <c r="I106" s="87"/>
      <c r="J106" s="273" t="s">
        <v>111</v>
      </c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3"/>
      <c r="AF106" s="273"/>
      <c r="AG106" s="250">
        <f>'PS 01 - Technologická čás...'!J30</f>
        <v>0</v>
      </c>
      <c r="AH106" s="251"/>
      <c r="AI106" s="251"/>
      <c r="AJ106" s="251"/>
      <c r="AK106" s="251"/>
      <c r="AL106" s="251"/>
      <c r="AM106" s="251"/>
      <c r="AN106" s="250">
        <f t="shared" si="0"/>
        <v>0</v>
      </c>
      <c r="AO106" s="251"/>
      <c r="AP106" s="251"/>
      <c r="AQ106" s="88" t="s">
        <v>77</v>
      </c>
      <c r="AR106" s="89"/>
      <c r="AS106" s="90">
        <v>0</v>
      </c>
      <c r="AT106" s="91">
        <f t="shared" si="1"/>
        <v>0</v>
      </c>
      <c r="AU106" s="92">
        <f>'PS 01 - Technologická čás...'!P118</f>
        <v>0</v>
      </c>
      <c r="AV106" s="91">
        <f>'PS 01 - Technologická čás...'!J33</f>
        <v>0</v>
      </c>
      <c r="AW106" s="91">
        <f>'PS 01 - Technologická čás...'!J34</f>
        <v>0</v>
      </c>
      <c r="AX106" s="91">
        <f>'PS 01 - Technologická čás...'!J35</f>
        <v>0</v>
      </c>
      <c r="AY106" s="91">
        <f>'PS 01 - Technologická čás...'!J36</f>
        <v>0</v>
      </c>
      <c r="AZ106" s="91">
        <f>'PS 01 - Technologická čás...'!F33</f>
        <v>0</v>
      </c>
      <c r="BA106" s="91">
        <f>'PS 01 - Technologická čás...'!F34</f>
        <v>0</v>
      </c>
      <c r="BB106" s="91">
        <f>'PS 01 - Technologická čás...'!F35</f>
        <v>0</v>
      </c>
      <c r="BC106" s="91">
        <f>'PS 01 - Technologická čás...'!F36</f>
        <v>0</v>
      </c>
      <c r="BD106" s="93">
        <f>'PS 01 - Technologická čás...'!F37</f>
        <v>0</v>
      </c>
      <c r="BT106" s="94" t="s">
        <v>78</v>
      </c>
      <c r="BV106" s="94" t="s">
        <v>73</v>
      </c>
      <c r="BW106" s="94" t="s">
        <v>112</v>
      </c>
      <c r="BX106" s="94" t="s">
        <v>5</v>
      </c>
      <c r="CL106" s="94" t="s">
        <v>1</v>
      </c>
      <c r="CM106" s="94" t="s">
        <v>80</v>
      </c>
    </row>
    <row r="107" spans="1:91" s="6" customFormat="1" ht="16.5" customHeight="1">
      <c r="A107" s="95" t="s">
        <v>81</v>
      </c>
      <c r="B107" s="85"/>
      <c r="C107" s="86"/>
      <c r="D107" s="273" t="s">
        <v>113</v>
      </c>
      <c r="E107" s="273"/>
      <c r="F107" s="273"/>
      <c r="G107" s="273"/>
      <c r="H107" s="273"/>
      <c r="I107" s="87"/>
      <c r="J107" s="273" t="s">
        <v>114</v>
      </c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50">
        <f>'05 - Vedlejší a ostatní n...'!J30</f>
        <v>0</v>
      </c>
      <c r="AH107" s="251"/>
      <c r="AI107" s="251"/>
      <c r="AJ107" s="251"/>
      <c r="AK107" s="251"/>
      <c r="AL107" s="251"/>
      <c r="AM107" s="251"/>
      <c r="AN107" s="250">
        <f t="shared" si="0"/>
        <v>0</v>
      </c>
      <c r="AO107" s="251"/>
      <c r="AP107" s="251"/>
      <c r="AQ107" s="88" t="s">
        <v>77</v>
      </c>
      <c r="AR107" s="89"/>
      <c r="AS107" s="103">
        <v>0</v>
      </c>
      <c r="AT107" s="104">
        <f t="shared" si="1"/>
        <v>0</v>
      </c>
      <c r="AU107" s="105">
        <f>'05 - Vedlejší a ostatní n...'!P118</f>
        <v>0</v>
      </c>
      <c r="AV107" s="104">
        <f>'05 - Vedlejší a ostatní n...'!J33</f>
        <v>0</v>
      </c>
      <c r="AW107" s="104">
        <f>'05 - Vedlejší a ostatní n...'!J34</f>
        <v>0</v>
      </c>
      <c r="AX107" s="104">
        <f>'05 - Vedlejší a ostatní n...'!J35</f>
        <v>0</v>
      </c>
      <c r="AY107" s="104">
        <f>'05 - Vedlejší a ostatní n...'!J36</f>
        <v>0</v>
      </c>
      <c r="AZ107" s="104">
        <f>'05 - Vedlejší a ostatní n...'!F33</f>
        <v>0</v>
      </c>
      <c r="BA107" s="104">
        <f>'05 - Vedlejší a ostatní n...'!F34</f>
        <v>0</v>
      </c>
      <c r="BB107" s="104">
        <f>'05 - Vedlejší a ostatní n...'!F35</f>
        <v>0</v>
      </c>
      <c r="BC107" s="104">
        <f>'05 - Vedlejší a ostatní n...'!F36</f>
        <v>0</v>
      </c>
      <c r="BD107" s="106">
        <f>'05 - Vedlejší a ostatní n...'!F37</f>
        <v>0</v>
      </c>
      <c r="BT107" s="94" t="s">
        <v>78</v>
      </c>
      <c r="BV107" s="94" t="s">
        <v>73</v>
      </c>
      <c r="BW107" s="94" t="s">
        <v>115</v>
      </c>
      <c r="BX107" s="94" t="s">
        <v>5</v>
      </c>
      <c r="CL107" s="94" t="s">
        <v>1</v>
      </c>
      <c r="CM107" s="94" t="s">
        <v>80</v>
      </c>
    </row>
    <row r="108" spans="1:91" s="1" customFormat="1" ht="30" customHeight="1">
      <c r="B108" s="31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5"/>
    </row>
    <row r="109" spans="1:91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35"/>
    </row>
  </sheetData>
  <sheetProtection algorithmName="SHA-512" hashValue="G7aKn7BTjkHlEj2D5AeNIdhjWqBBazCfJM9mtqFenalVyFyJpRcIMQHTvXhZUI87sMMZeKS3eP36qYdrAJicPQ==" saltValue="FYY5ntaab9WUsVEh6NtAPkklcZLLTKvp9qiJV5Tkc1d5FvFSugq/yaqYEpuD6xUZAeJ8lDZHMuBtMEVpWRz0JQ==" spinCount="100000" sheet="1" objects="1" scenarios="1" formatColumns="0" formatRows="0"/>
  <mergeCells count="88">
    <mergeCell ref="J101:AF101"/>
    <mergeCell ref="K102:AF102"/>
    <mergeCell ref="K103:AF103"/>
    <mergeCell ref="K104:AF104"/>
    <mergeCell ref="K105:AF105"/>
    <mergeCell ref="K96:AF96"/>
    <mergeCell ref="K97:AF97"/>
    <mergeCell ref="K98:AF98"/>
    <mergeCell ref="J99:AF99"/>
    <mergeCell ref="J100:AF100"/>
    <mergeCell ref="AG101:AM101"/>
    <mergeCell ref="AG102:AM102"/>
    <mergeCell ref="AG103:AM103"/>
    <mergeCell ref="AG104:AM104"/>
    <mergeCell ref="AG94:AM94"/>
    <mergeCell ref="AS89:AT91"/>
    <mergeCell ref="AM90:AP90"/>
    <mergeCell ref="AG95:AM95"/>
    <mergeCell ref="AG96:AM96"/>
    <mergeCell ref="AG97:AM97"/>
    <mergeCell ref="AG92:AM92"/>
    <mergeCell ref="D106:H106"/>
    <mergeCell ref="D107:H107"/>
    <mergeCell ref="AG107:AM107"/>
    <mergeCell ref="AG105:AM105"/>
    <mergeCell ref="AG106:AM106"/>
    <mergeCell ref="J107:AF107"/>
    <mergeCell ref="J106:AF106"/>
    <mergeCell ref="D101:H101"/>
    <mergeCell ref="E102:I102"/>
    <mergeCell ref="E103:I103"/>
    <mergeCell ref="E104:I104"/>
    <mergeCell ref="E105:I105"/>
    <mergeCell ref="AK35:AO35"/>
    <mergeCell ref="D100:H100"/>
    <mergeCell ref="C92:G92"/>
    <mergeCell ref="D95:H95"/>
    <mergeCell ref="E96:I96"/>
    <mergeCell ref="E97:I97"/>
    <mergeCell ref="E98:I98"/>
    <mergeCell ref="D99:H99"/>
    <mergeCell ref="AM89:AP89"/>
    <mergeCell ref="AG98:AM98"/>
    <mergeCell ref="AG99:AM99"/>
    <mergeCell ref="AG100:AM100"/>
    <mergeCell ref="L85:AO85"/>
    <mergeCell ref="AM87:AN87"/>
    <mergeCell ref="I92:AF92"/>
    <mergeCell ref="J95:AF95"/>
    <mergeCell ref="W32:AE32"/>
    <mergeCell ref="W30:AE30"/>
    <mergeCell ref="W31:AE31"/>
    <mergeCell ref="W33:AE33"/>
    <mergeCell ref="X35:AB35"/>
    <mergeCell ref="AR2:BE2"/>
    <mergeCell ref="E23:AN23"/>
    <mergeCell ref="AK26:AO26"/>
    <mergeCell ref="L28:P28"/>
    <mergeCell ref="W28:AE28"/>
    <mergeCell ref="AK28:AO28"/>
    <mergeCell ref="AN106:AP106"/>
    <mergeCell ref="AN107:AP107"/>
    <mergeCell ref="AN94:AP94"/>
    <mergeCell ref="K5:AO5"/>
    <mergeCell ref="K6:AO6"/>
    <mergeCell ref="AK29:AO29"/>
    <mergeCell ref="L29:P29"/>
    <mergeCell ref="AK30:AO30"/>
    <mergeCell ref="L30:P30"/>
    <mergeCell ref="AK31:AO31"/>
    <mergeCell ref="L31:P31"/>
    <mergeCell ref="AK32:AO32"/>
    <mergeCell ref="L32:P32"/>
    <mergeCell ref="AK33:AO33"/>
    <mergeCell ref="L33:P33"/>
    <mergeCell ref="W29:AE29"/>
    <mergeCell ref="AN101:AP101"/>
    <mergeCell ref="AN102:AP102"/>
    <mergeCell ref="AN103:AP103"/>
    <mergeCell ref="AN104:AP104"/>
    <mergeCell ref="AN105:AP105"/>
    <mergeCell ref="AN100:AP100"/>
    <mergeCell ref="AN92:AP92"/>
    <mergeCell ref="AN95:AP95"/>
    <mergeCell ref="AN96:AP96"/>
    <mergeCell ref="AN97:AP97"/>
    <mergeCell ref="AN98:AP98"/>
    <mergeCell ref="AN99:AP99"/>
  </mergeCells>
  <hyperlinks>
    <hyperlink ref="A96" location="'01 - Vodovodní řad A'!C2" display="/"/>
    <hyperlink ref="A97" location="'02 - Vodovodní řad B'!C2" display="/"/>
    <hyperlink ref="A98" location="'03 - Stávající vodovodní ...'!C2" display="/"/>
    <hyperlink ref="A99" location="'SO 02 - Stavební část ATS'!C2" display="/"/>
    <hyperlink ref="A100" location="'SO 03 - Přípojka NN'!C2" display="/"/>
    <hyperlink ref="A102" location="'01 - Vodovodní přípojka č. 1'!C2" display="/"/>
    <hyperlink ref="A103" location="'02 - Vodovodní přípojka č. 2'!C2" display="/"/>
    <hyperlink ref="A104" location="'03 - Vodovodní přípojka č. 3'!C2" display="/"/>
    <hyperlink ref="A105" location="'04 - Vodovodní přípojka č. 4'!C2" display="/"/>
    <hyperlink ref="A106" location="'PS 01 - Technologická čás...'!C2" display="/"/>
    <hyperlink ref="A107" location="'05 - Vedlejší a ostatní 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4"/>
  <sheetViews>
    <sheetView showGridLines="0" workbookViewId="0">
      <selection activeCell="I129" sqref="I129:I16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109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937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1206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ROUND(J126,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ROUND((SUM(BE126:BE163)),  2)</f>
        <v>0</v>
      </c>
      <c r="I35" s="119">
        <v>0.21</v>
      </c>
      <c r="J35" s="118">
        <f>ROUND(((SUM(BE126:BE163))*I35),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ROUND((SUM(BF126:BF163)),  2)</f>
        <v>0</v>
      </c>
      <c r="I36" s="119">
        <v>0.15</v>
      </c>
      <c r="J36" s="118">
        <f>ROUND(((SUM(BF126:BF163))*I36),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ROUND((SUM(BG126:BG163)),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ROUND((SUM(BH126:BH163)),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ROUND((SUM(BI126:BI163)),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937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04 - Vodovodní přípojka č. 4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J126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J127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129</v>
      </c>
      <c r="E100" s="149"/>
      <c r="F100" s="149"/>
      <c r="G100" s="149"/>
      <c r="H100" s="149"/>
      <c r="I100" s="149"/>
      <c r="J100" s="150">
        <f>J128</f>
        <v>0</v>
      </c>
      <c r="K100" s="96"/>
      <c r="L100" s="151"/>
    </row>
    <row r="101" spans="2:47" s="8" customFormat="1" ht="24.95" customHeight="1">
      <c r="B101" s="141"/>
      <c r="C101" s="142"/>
      <c r="D101" s="143" t="s">
        <v>132</v>
      </c>
      <c r="E101" s="144"/>
      <c r="F101" s="144"/>
      <c r="G101" s="144"/>
      <c r="H101" s="144"/>
      <c r="I101" s="144"/>
      <c r="J101" s="145">
        <f>J152</f>
        <v>0</v>
      </c>
      <c r="K101" s="142"/>
      <c r="L101" s="146"/>
    </row>
    <row r="102" spans="2:47" s="9" customFormat="1" ht="19.899999999999999" customHeight="1">
      <c r="B102" s="147"/>
      <c r="C102" s="96"/>
      <c r="D102" s="148" t="s">
        <v>133</v>
      </c>
      <c r="E102" s="149"/>
      <c r="F102" s="149"/>
      <c r="G102" s="149"/>
      <c r="H102" s="149"/>
      <c r="I102" s="149"/>
      <c r="J102" s="150">
        <f>J153</f>
        <v>0</v>
      </c>
      <c r="K102" s="96"/>
      <c r="L102" s="151"/>
    </row>
    <row r="103" spans="2:47" s="8" customFormat="1" ht="24.95" customHeight="1">
      <c r="B103" s="141"/>
      <c r="C103" s="142"/>
      <c r="D103" s="143" t="s">
        <v>134</v>
      </c>
      <c r="E103" s="144"/>
      <c r="F103" s="144"/>
      <c r="G103" s="144"/>
      <c r="H103" s="144"/>
      <c r="I103" s="144"/>
      <c r="J103" s="145">
        <f>J158</f>
        <v>0</v>
      </c>
      <c r="K103" s="142"/>
      <c r="L103" s="146"/>
    </row>
    <row r="104" spans="2:47" s="9" customFormat="1" ht="19.899999999999999" customHeight="1">
      <c r="B104" s="147"/>
      <c r="C104" s="96"/>
      <c r="D104" s="148" t="s">
        <v>135</v>
      </c>
      <c r="E104" s="149"/>
      <c r="F104" s="149"/>
      <c r="G104" s="149"/>
      <c r="H104" s="149"/>
      <c r="I104" s="149"/>
      <c r="J104" s="150">
        <f>J159</f>
        <v>0</v>
      </c>
      <c r="K104" s="96"/>
      <c r="L104" s="151"/>
    </row>
    <row r="105" spans="2:47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5"/>
    </row>
    <row r="110" spans="2:47" s="1" customFormat="1" ht="6.95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5"/>
    </row>
    <row r="111" spans="2:47" s="1" customFormat="1" ht="24.95" customHeight="1">
      <c r="B111" s="31"/>
      <c r="C111" s="23" t="s">
        <v>136</v>
      </c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47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5"/>
    </row>
    <row r="113" spans="2:63" s="1" customFormat="1" ht="12" customHeight="1">
      <c r="B113" s="31"/>
      <c r="C113" s="28" t="s">
        <v>14</v>
      </c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3" s="1" customFormat="1" ht="16.5" customHeight="1">
      <c r="B114" s="31"/>
      <c r="C114" s="32"/>
      <c r="D114" s="32"/>
      <c r="E114" s="296" t="str">
        <f>E7</f>
        <v>Hrádek</v>
      </c>
      <c r="F114" s="297"/>
      <c r="G114" s="297"/>
      <c r="H114" s="297"/>
      <c r="I114" s="32"/>
      <c r="J114" s="32"/>
      <c r="K114" s="32"/>
      <c r="L114" s="35"/>
    </row>
    <row r="115" spans="2:63" ht="12" customHeight="1">
      <c r="B115" s="21"/>
      <c r="C115" s="28" t="s">
        <v>117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pans="2:63" s="1" customFormat="1" ht="16.5" customHeight="1">
      <c r="B116" s="31"/>
      <c r="C116" s="32"/>
      <c r="D116" s="32"/>
      <c r="E116" s="296" t="s">
        <v>937</v>
      </c>
      <c r="F116" s="298"/>
      <c r="G116" s="298"/>
      <c r="H116" s="298"/>
      <c r="I116" s="32"/>
      <c r="J116" s="32"/>
      <c r="K116" s="32"/>
      <c r="L116" s="35"/>
    </row>
    <row r="117" spans="2:63" s="1" customFormat="1" ht="12" customHeight="1">
      <c r="B117" s="31"/>
      <c r="C117" s="28" t="s">
        <v>119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63" s="1" customFormat="1" ht="16.5" customHeight="1">
      <c r="B118" s="31"/>
      <c r="C118" s="32"/>
      <c r="D118" s="32"/>
      <c r="E118" s="286" t="str">
        <f>E11</f>
        <v>04 - Vodovodní přípojka č. 4</v>
      </c>
      <c r="F118" s="298"/>
      <c r="G118" s="298"/>
      <c r="H118" s="298"/>
      <c r="I118" s="32"/>
      <c r="J118" s="32"/>
      <c r="K118" s="32"/>
      <c r="L118" s="35"/>
    </row>
    <row r="119" spans="2:63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5"/>
    </row>
    <row r="120" spans="2:63" s="1" customFormat="1" ht="12" customHeight="1">
      <c r="B120" s="31"/>
      <c r="C120" s="28" t="s">
        <v>18</v>
      </c>
      <c r="D120" s="32"/>
      <c r="E120" s="32"/>
      <c r="F120" s="26" t="str">
        <f>F14</f>
        <v>Hrádek</v>
      </c>
      <c r="G120" s="32"/>
      <c r="H120" s="32"/>
      <c r="I120" s="28" t="s">
        <v>19</v>
      </c>
      <c r="J120" s="58" t="str">
        <f>IF(J14="","",J14)</f>
        <v>10. 1. 2019</v>
      </c>
      <c r="K120" s="32"/>
      <c r="L120" s="35"/>
    </row>
    <row r="121" spans="2:63" s="1" customFormat="1" ht="6.9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63" s="1" customFormat="1" ht="15.2" customHeight="1">
      <c r="B122" s="31"/>
      <c r="C122" s="28" t="s">
        <v>21</v>
      </c>
      <c r="D122" s="32"/>
      <c r="E122" s="32"/>
      <c r="F122" s="26" t="str">
        <f>E17</f>
        <v xml:space="preserve"> </v>
      </c>
      <c r="G122" s="32"/>
      <c r="H122" s="32"/>
      <c r="I122" s="28" t="s">
        <v>26</v>
      </c>
      <c r="J122" s="29" t="str">
        <f>E23</f>
        <v xml:space="preserve"> </v>
      </c>
      <c r="K122" s="32"/>
      <c r="L122" s="35"/>
    </row>
    <row r="123" spans="2:63" s="1" customFormat="1" ht="15.2" customHeight="1">
      <c r="B123" s="31"/>
      <c r="C123" s="28" t="s">
        <v>25</v>
      </c>
      <c r="D123" s="32"/>
      <c r="E123" s="32"/>
      <c r="F123" s="26" t="str">
        <f>IF(E20="","",E20)</f>
        <v xml:space="preserve"> </v>
      </c>
      <c r="G123" s="32"/>
      <c r="H123" s="32"/>
      <c r="I123" s="28" t="s">
        <v>28</v>
      </c>
      <c r="J123" s="29" t="str">
        <f>E26</f>
        <v>Fochler Jan</v>
      </c>
      <c r="K123" s="32"/>
      <c r="L123" s="35"/>
    </row>
    <row r="124" spans="2:63" s="1" customFormat="1" ht="10.3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5"/>
    </row>
    <row r="125" spans="2:63" s="10" customFormat="1" ht="29.25" customHeight="1">
      <c r="B125" s="152"/>
      <c r="C125" s="153" t="s">
        <v>137</v>
      </c>
      <c r="D125" s="154" t="s">
        <v>56</v>
      </c>
      <c r="E125" s="154" t="s">
        <v>52</v>
      </c>
      <c r="F125" s="154" t="s">
        <v>53</v>
      </c>
      <c r="G125" s="154" t="s">
        <v>138</v>
      </c>
      <c r="H125" s="154" t="s">
        <v>139</v>
      </c>
      <c r="I125" s="154" t="s">
        <v>140</v>
      </c>
      <c r="J125" s="155" t="s">
        <v>123</v>
      </c>
      <c r="K125" s="156" t="s">
        <v>141</v>
      </c>
      <c r="L125" s="157"/>
      <c r="M125" s="67" t="s">
        <v>1</v>
      </c>
      <c r="N125" s="68" t="s">
        <v>35</v>
      </c>
      <c r="O125" s="68" t="s">
        <v>142</v>
      </c>
      <c r="P125" s="68" t="s">
        <v>143</v>
      </c>
      <c r="Q125" s="68" t="s">
        <v>144</v>
      </c>
      <c r="R125" s="68" t="s">
        <v>145</v>
      </c>
      <c r="S125" s="68" t="s">
        <v>146</v>
      </c>
      <c r="T125" s="69" t="s">
        <v>147</v>
      </c>
    </row>
    <row r="126" spans="2:63" s="1" customFormat="1" ht="22.9" customHeight="1">
      <c r="B126" s="31"/>
      <c r="C126" s="74" t="s">
        <v>148</v>
      </c>
      <c r="D126" s="32"/>
      <c r="E126" s="32"/>
      <c r="F126" s="32"/>
      <c r="G126" s="32"/>
      <c r="H126" s="32"/>
      <c r="I126" s="32"/>
      <c r="J126" s="158">
        <f>BK126</f>
        <v>0</v>
      </c>
      <c r="K126" s="32"/>
      <c r="L126" s="35"/>
      <c r="M126" s="70"/>
      <c r="N126" s="71"/>
      <c r="O126" s="71"/>
      <c r="P126" s="159">
        <f>P127+P152+P158</f>
        <v>2.7605</v>
      </c>
      <c r="Q126" s="71"/>
      <c r="R126" s="159">
        <f>R127+R152+R158</f>
        <v>1.4139999999999999E-3</v>
      </c>
      <c r="S126" s="71"/>
      <c r="T126" s="160">
        <f>T127+T152+T158</f>
        <v>0</v>
      </c>
      <c r="AT126" s="17" t="s">
        <v>70</v>
      </c>
      <c r="AU126" s="17" t="s">
        <v>125</v>
      </c>
      <c r="BK126" s="161">
        <f>BK127+BK152+BK158</f>
        <v>0</v>
      </c>
    </row>
    <row r="127" spans="2:63" s="11" customFormat="1" ht="25.9" customHeight="1">
      <c r="B127" s="162"/>
      <c r="C127" s="163"/>
      <c r="D127" s="164" t="s">
        <v>70</v>
      </c>
      <c r="E127" s="165" t="s">
        <v>149</v>
      </c>
      <c r="F127" s="165" t="s">
        <v>150</v>
      </c>
      <c r="G127" s="163"/>
      <c r="H127" s="163"/>
      <c r="I127" s="163"/>
      <c r="J127" s="166">
        <f>BK127</f>
        <v>0</v>
      </c>
      <c r="K127" s="163"/>
      <c r="L127" s="167"/>
      <c r="M127" s="168"/>
      <c r="N127" s="169"/>
      <c r="O127" s="169"/>
      <c r="P127" s="170">
        <f>P128</f>
        <v>2.7605</v>
      </c>
      <c r="Q127" s="169"/>
      <c r="R127" s="170">
        <f>R128</f>
        <v>1.4139999999999999E-3</v>
      </c>
      <c r="S127" s="169"/>
      <c r="T127" s="171">
        <f>T128</f>
        <v>0</v>
      </c>
      <c r="AR127" s="172" t="s">
        <v>78</v>
      </c>
      <c r="AT127" s="173" t="s">
        <v>70</v>
      </c>
      <c r="AU127" s="173" t="s">
        <v>71</v>
      </c>
      <c r="AY127" s="172" t="s">
        <v>151</v>
      </c>
      <c r="BK127" s="174">
        <f>BK128</f>
        <v>0</v>
      </c>
    </row>
    <row r="128" spans="2:63" s="11" customFormat="1" ht="22.9" customHeight="1">
      <c r="B128" s="162"/>
      <c r="C128" s="163"/>
      <c r="D128" s="164" t="s">
        <v>70</v>
      </c>
      <c r="E128" s="175" t="s">
        <v>177</v>
      </c>
      <c r="F128" s="175" t="s">
        <v>365</v>
      </c>
      <c r="G128" s="163"/>
      <c r="H128" s="163"/>
      <c r="I128" s="163"/>
      <c r="J128" s="176">
        <f>BK128</f>
        <v>0</v>
      </c>
      <c r="K128" s="163"/>
      <c r="L128" s="167"/>
      <c r="M128" s="168"/>
      <c r="N128" s="169"/>
      <c r="O128" s="169"/>
      <c r="P128" s="170">
        <f>SUM(P129:P151)</f>
        <v>2.7605</v>
      </c>
      <c r="Q128" s="169"/>
      <c r="R128" s="170">
        <f>SUM(R129:R151)</f>
        <v>1.4139999999999999E-3</v>
      </c>
      <c r="S128" s="169"/>
      <c r="T128" s="171">
        <f>SUM(T129:T151)</f>
        <v>0</v>
      </c>
      <c r="AR128" s="172" t="s">
        <v>78</v>
      </c>
      <c r="AT128" s="173" t="s">
        <v>70</v>
      </c>
      <c r="AU128" s="173" t="s">
        <v>78</v>
      </c>
      <c r="AY128" s="172" t="s">
        <v>151</v>
      </c>
      <c r="BK128" s="174">
        <f>SUM(BK129:BK151)</f>
        <v>0</v>
      </c>
    </row>
    <row r="129" spans="2:65" s="1" customFormat="1" ht="16.5" customHeight="1">
      <c r="B129" s="31"/>
      <c r="C129" s="177" t="s">
        <v>78</v>
      </c>
      <c r="D129" s="177" t="s">
        <v>153</v>
      </c>
      <c r="E129" s="178" t="s">
        <v>460</v>
      </c>
      <c r="F129" s="179" t="s">
        <v>461</v>
      </c>
      <c r="G129" s="180" t="s">
        <v>369</v>
      </c>
      <c r="H129" s="181">
        <v>1</v>
      </c>
      <c r="I129" s="182"/>
      <c r="J129" s="182">
        <f>ROUND(I129*H129,2)</f>
        <v>0</v>
      </c>
      <c r="K129" s="179" t="s">
        <v>157</v>
      </c>
      <c r="L129" s="35"/>
      <c r="M129" s="183" t="s">
        <v>1</v>
      </c>
      <c r="N129" s="184" t="s">
        <v>36</v>
      </c>
      <c r="O129" s="185">
        <v>0.10100000000000001</v>
      </c>
      <c r="P129" s="185">
        <f>O129*H129</f>
        <v>0.10100000000000001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AR129" s="187" t="s">
        <v>158</v>
      </c>
      <c r="AT129" s="187" t="s">
        <v>153</v>
      </c>
      <c r="AU129" s="187" t="s">
        <v>80</v>
      </c>
      <c r="AY129" s="17" t="s">
        <v>151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17" t="s">
        <v>78</v>
      </c>
      <c r="BK129" s="188">
        <f>ROUND(I129*H129,2)</f>
        <v>0</v>
      </c>
      <c r="BL129" s="17" t="s">
        <v>158</v>
      </c>
      <c r="BM129" s="187" t="s">
        <v>1207</v>
      </c>
    </row>
    <row r="130" spans="2:65" s="1" customFormat="1" ht="16.5" customHeight="1">
      <c r="B130" s="31"/>
      <c r="C130" s="219" t="s">
        <v>80</v>
      </c>
      <c r="D130" s="219" t="s">
        <v>279</v>
      </c>
      <c r="E130" s="220" t="s">
        <v>464</v>
      </c>
      <c r="F130" s="221" t="s">
        <v>1025</v>
      </c>
      <c r="G130" s="222" t="s">
        <v>369</v>
      </c>
      <c r="H130" s="223">
        <v>1</v>
      </c>
      <c r="I130" s="224"/>
      <c r="J130" s="224">
        <f>ROUND(I130*H130,2)</f>
        <v>0</v>
      </c>
      <c r="K130" s="221" t="s">
        <v>1</v>
      </c>
      <c r="L130" s="225"/>
      <c r="M130" s="226" t="s">
        <v>1</v>
      </c>
      <c r="N130" s="227" t="s">
        <v>36</v>
      </c>
      <c r="O130" s="185">
        <v>0</v>
      </c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AR130" s="187" t="s">
        <v>177</v>
      </c>
      <c r="AT130" s="187" t="s">
        <v>279</v>
      </c>
      <c r="AU130" s="187" t="s">
        <v>80</v>
      </c>
      <c r="AY130" s="17" t="s">
        <v>151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7" t="s">
        <v>78</v>
      </c>
      <c r="BK130" s="188">
        <f>ROUND(I130*H130,2)</f>
        <v>0</v>
      </c>
      <c r="BL130" s="17" t="s">
        <v>158</v>
      </c>
      <c r="BM130" s="187" t="s">
        <v>1208</v>
      </c>
    </row>
    <row r="131" spans="2:65" s="1" customFormat="1" ht="24" customHeight="1">
      <c r="B131" s="31"/>
      <c r="C131" s="219" t="s">
        <v>524</v>
      </c>
      <c r="D131" s="219" t="s">
        <v>279</v>
      </c>
      <c r="E131" s="220" t="s">
        <v>468</v>
      </c>
      <c r="F131" s="221" t="s">
        <v>1027</v>
      </c>
      <c r="G131" s="222" t="s">
        <v>369</v>
      </c>
      <c r="H131" s="223">
        <v>1</v>
      </c>
      <c r="I131" s="224"/>
      <c r="J131" s="224">
        <f>ROUND(I131*H131,2)</f>
        <v>0</v>
      </c>
      <c r="K131" s="221" t="s">
        <v>1</v>
      </c>
      <c r="L131" s="225"/>
      <c r="M131" s="226" t="s">
        <v>1</v>
      </c>
      <c r="N131" s="227" t="s">
        <v>36</v>
      </c>
      <c r="O131" s="185">
        <v>0</v>
      </c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AR131" s="187" t="s">
        <v>177</v>
      </c>
      <c r="AT131" s="187" t="s">
        <v>279</v>
      </c>
      <c r="AU131" s="187" t="s">
        <v>80</v>
      </c>
      <c r="AY131" s="17" t="s">
        <v>151</v>
      </c>
      <c r="BE131" s="188">
        <f>IF(N131="základní",J131,0)</f>
        <v>0</v>
      </c>
      <c r="BF131" s="188">
        <f>IF(N131="snížená",J131,0)</f>
        <v>0</v>
      </c>
      <c r="BG131" s="188">
        <f>IF(N131="zákl. přenesená",J131,0)</f>
        <v>0</v>
      </c>
      <c r="BH131" s="188">
        <f>IF(N131="sníž. přenesená",J131,0)</f>
        <v>0</v>
      </c>
      <c r="BI131" s="188">
        <f>IF(N131="nulová",J131,0)</f>
        <v>0</v>
      </c>
      <c r="BJ131" s="17" t="s">
        <v>78</v>
      </c>
      <c r="BK131" s="188">
        <f>ROUND(I131*H131,2)</f>
        <v>0</v>
      </c>
      <c r="BL131" s="17" t="s">
        <v>158</v>
      </c>
      <c r="BM131" s="187" t="s">
        <v>1209</v>
      </c>
    </row>
    <row r="132" spans="2:65" s="1" customFormat="1" ht="24" customHeight="1">
      <c r="B132" s="31"/>
      <c r="C132" s="177" t="s">
        <v>158</v>
      </c>
      <c r="D132" s="177" t="s">
        <v>153</v>
      </c>
      <c r="E132" s="178" t="s">
        <v>1029</v>
      </c>
      <c r="F132" s="179" t="s">
        <v>1030</v>
      </c>
      <c r="G132" s="180" t="s">
        <v>173</v>
      </c>
      <c r="H132" s="181">
        <v>0.5</v>
      </c>
      <c r="I132" s="182"/>
      <c r="J132" s="182">
        <f>ROUND(I132*H132,2)</f>
        <v>0</v>
      </c>
      <c r="K132" s="179" t="s">
        <v>157</v>
      </c>
      <c r="L132" s="35"/>
      <c r="M132" s="183" t="s">
        <v>1</v>
      </c>
      <c r="N132" s="184" t="s">
        <v>36</v>
      </c>
      <c r="O132" s="185">
        <v>5.6000000000000001E-2</v>
      </c>
      <c r="P132" s="185">
        <f>O132*H132</f>
        <v>2.8000000000000001E-2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AR132" s="187" t="s">
        <v>158</v>
      </c>
      <c r="AT132" s="187" t="s">
        <v>153</v>
      </c>
      <c r="AU132" s="187" t="s">
        <v>80</v>
      </c>
      <c r="AY132" s="17" t="s">
        <v>151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7" t="s">
        <v>78</v>
      </c>
      <c r="BK132" s="188">
        <f>ROUND(I132*H132,2)</f>
        <v>0</v>
      </c>
      <c r="BL132" s="17" t="s">
        <v>158</v>
      </c>
      <c r="BM132" s="187" t="s">
        <v>1210</v>
      </c>
    </row>
    <row r="133" spans="2:65" s="1" customFormat="1" ht="16.5" customHeight="1">
      <c r="B133" s="31"/>
      <c r="C133" s="219" t="s">
        <v>327</v>
      </c>
      <c r="D133" s="219" t="s">
        <v>279</v>
      </c>
      <c r="E133" s="220" t="s">
        <v>1032</v>
      </c>
      <c r="F133" s="221" t="s">
        <v>1033</v>
      </c>
      <c r="G133" s="222" t="s">
        <v>173</v>
      </c>
      <c r="H133" s="223">
        <v>0.55000000000000004</v>
      </c>
      <c r="I133" s="224"/>
      <c r="J133" s="224">
        <f>ROUND(I133*H133,2)</f>
        <v>0</v>
      </c>
      <c r="K133" s="221" t="s">
        <v>157</v>
      </c>
      <c r="L133" s="225"/>
      <c r="M133" s="226" t="s">
        <v>1</v>
      </c>
      <c r="N133" s="227" t="s">
        <v>36</v>
      </c>
      <c r="O133" s="185">
        <v>0</v>
      </c>
      <c r="P133" s="185">
        <f>O133*H133</f>
        <v>0</v>
      </c>
      <c r="Q133" s="185">
        <v>2.7999999999999998E-4</v>
      </c>
      <c r="R133" s="185">
        <f>Q133*H133</f>
        <v>1.54E-4</v>
      </c>
      <c r="S133" s="185">
        <v>0</v>
      </c>
      <c r="T133" s="186">
        <f>S133*H133</f>
        <v>0</v>
      </c>
      <c r="AR133" s="187" t="s">
        <v>177</v>
      </c>
      <c r="AT133" s="187" t="s">
        <v>279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158</v>
      </c>
      <c r="BM133" s="187" t="s">
        <v>1211</v>
      </c>
    </row>
    <row r="134" spans="2:65" s="12" customFormat="1" ht="11.25">
      <c r="B134" s="189"/>
      <c r="C134" s="190"/>
      <c r="D134" s="191" t="s">
        <v>160</v>
      </c>
      <c r="E134" s="192" t="s">
        <v>1</v>
      </c>
      <c r="F134" s="193" t="s">
        <v>487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3" customFormat="1" ht="11.25">
      <c r="B135" s="199"/>
      <c r="C135" s="200"/>
      <c r="D135" s="191" t="s">
        <v>160</v>
      </c>
      <c r="E135" s="201" t="s">
        <v>1</v>
      </c>
      <c r="F135" s="202" t="s">
        <v>1194</v>
      </c>
      <c r="G135" s="200"/>
      <c r="H135" s="203">
        <v>0.55000000000000004</v>
      </c>
      <c r="I135" s="200"/>
      <c r="J135" s="200"/>
      <c r="K135" s="200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160</v>
      </c>
      <c r="AU135" s="208" t="s">
        <v>80</v>
      </c>
      <c r="AV135" s="13" t="s">
        <v>80</v>
      </c>
      <c r="AW135" s="13" t="s">
        <v>27</v>
      </c>
      <c r="AX135" s="13" t="s">
        <v>71</v>
      </c>
      <c r="AY135" s="208" t="s">
        <v>151</v>
      </c>
    </row>
    <row r="136" spans="2:65" s="14" customFormat="1" ht="11.25">
      <c r="B136" s="209"/>
      <c r="C136" s="210"/>
      <c r="D136" s="191" t="s">
        <v>160</v>
      </c>
      <c r="E136" s="211" t="s">
        <v>1</v>
      </c>
      <c r="F136" s="212" t="s">
        <v>165</v>
      </c>
      <c r="G136" s="210"/>
      <c r="H136" s="213">
        <v>0.55000000000000004</v>
      </c>
      <c r="I136" s="210"/>
      <c r="J136" s="210"/>
      <c r="K136" s="210"/>
      <c r="L136" s="214"/>
      <c r="M136" s="215"/>
      <c r="N136" s="216"/>
      <c r="O136" s="216"/>
      <c r="P136" s="216"/>
      <c r="Q136" s="216"/>
      <c r="R136" s="216"/>
      <c r="S136" s="216"/>
      <c r="T136" s="217"/>
      <c r="AT136" s="218" t="s">
        <v>160</v>
      </c>
      <c r="AU136" s="218" t="s">
        <v>80</v>
      </c>
      <c r="AV136" s="14" t="s">
        <v>158</v>
      </c>
      <c r="AW136" s="14" t="s">
        <v>27</v>
      </c>
      <c r="AX136" s="14" t="s">
        <v>78</v>
      </c>
      <c r="AY136" s="218" t="s">
        <v>151</v>
      </c>
    </row>
    <row r="137" spans="2:65" s="1" customFormat="1" ht="24" customHeight="1">
      <c r="B137" s="31"/>
      <c r="C137" s="177" t="s">
        <v>215</v>
      </c>
      <c r="D137" s="177" t="s">
        <v>153</v>
      </c>
      <c r="E137" s="178" t="s">
        <v>1036</v>
      </c>
      <c r="F137" s="179" t="s">
        <v>1037</v>
      </c>
      <c r="G137" s="180" t="s">
        <v>369</v>
      </c>
      <c r="H137" s="181">
        <v>1</v>
      </c>
      <c r="I137" s="182"/>
      <c r="J137" s="182">
        <f t="shared" ref="J137:J142" si="0">ROUND(I137*H137,2)</f>
        <v>0</v>
      </c>
      <c r="K137" s="179" t="s">
        <v>383</v>
      </c>
      <c r="L137" s="35"/>
      <c r="M137" s="183" t="s">
        <v>1</v>
      </c>
      <c r="N137" s="184" t="s">
        <v>36</v>
      </c>
      <c r="O137" s="185">
        <v>0.71699999999999997</v>
      </c>
      <c r="P137" s="185">
        <f t="shared" ref="P137:P142" si="1">O137*H137</f>
        <v>0.71699999999999997</v>
      </c>
      <c r="Q137" s="185">
        <v>0</v>
      </c>
      <c r="R137" s="185">
        <f t="shared" ref="R137:R142" si="2">Q137*H137</f>
        <v>0</v>
      </c>
      <c r="S137" s="185">
        <v>0</v>
      </c>
      <c r="T137" s="186">
        <f t="shared" ref="T137:T142" si="3">S137*H137</f>
        <v>0</v>
      </c>
      <c r="AR137" s="187" t="s">
        <v>158</v>
      </c>
      <c r="AT137" s="187" t="s">
        <v>153</v>
      </c>
      <c r="AU137" s="187" t="s">
        <v>80</v>
      </c>
      <c r="AY137" s="17" t="s">
        <v>151</v>
      </c>
      <c r="BE137" s="188">
        <f t="shared" ref="BE137:BE142" si="4">IF(N137="základní",J137,0)</f>
        <v>0</v>
      </c>
      <c r="BF137" s="188">
        <f t="shared" ref="BF137:BF142" si="5">IF(N137="snížená",J137,0)</f>
        <v>0</v>
      </c>
      <c r="BG137" s="188">
        <f t="shared" ref="BG137:BG142" si="6">IF(N137="zákl. přenesená",J137,0)</f>
        <v>0</v>
      </c>
      <c r="BH137" s="188">
        <f t="shared" ref="BH137:BH142" si="7">IF(N137="sníž. přenesená",J137,0)</f>
        <v>0</v>
      </c>
      <c r="BI137" s="188">
        <f t="shared" ref="BI137:BI142" si="8">IF(N137="nulová",J137,0)</f>
        <v>0</v>
      </c>
      <c r="BJ137" s="17" t="s">
        <v>78</v>
      </c>
      <c r="BK137" s="188">
        <f t="shared" ref="BK137:BK142" si="9">ROUND(I137*H137,2)</f>
        <v>0</v>
      </c>
      <c r="BL137" s="17" t="s">
        <v>158</v>
      </c>
      <c r="BM137" s="187" t="s">
        <v>1212</v>
      </c>
    </row>
    <row r="138" spans="2:65" s="1" customFormat="1" ht="16.5" customHeight="1">
      <c r="B138" s="31"/>
      <c r="C138" s="219" t="s">
        <v>170</v>
      </c>
      <c r="D138" s="219" t="s">
        <v>279</v>
      </c>
      <c r="E138" s="220" t="s">
        <v>1039</v>
      </c>
      <c r="F138" s="221" t="s">
        <v>1040</v>
      </c>
      <c r="G138" s="222" t="s">
        <v>369</v>
      </c>
      <c r="H138" s="223">
        <v>1</v>
      </c>
      <c r="I138" s="224"/>
      <c r="J138" s="224">
        <f t="shared" si="0"/>
        <v>0</v>
      </c>
      <c r="K138" s="221" t="s">
        <v>383</v>
      </c>
      <c r="L138" s="225"/>
      <c r="M138" s="226" t="s">
        <v>1</v>
      </c>
      <c r="N138" s="227" t="s">
        <v>36</v>
      </c>
      <c r="O138" s="185">
        <v>0</v>
      </c>
      <c r="P138" s="185">
        <f t="shared" si="1"/>
        <v>0</v>
      </c>
      <c r="Q138" s="185">
        <v>7.9000000000000001E-4</v>
      </c>
      <c r="R138" s="185">
        <f t="shared" si="2"/>
        <v>7.9000000000000001E-4</v>
      </c>
      <c r="S138" s="185">
        <v>0</v>
      </c>
      <c r="T138" s="186">
        <f t="shared" si="3"/>
        <v>0</v>
      </c>
      <c r="AR138" s="187" t="s">
        <v>177</v>
      </c>
      <c r="AT138" s="187" t="s">
        <v>279</v>
      </c>
      <c r="AU138" s="187" t="s">
        <v>80</v>
      </c>
      <c r="AY138" s="17" t="s">
        <v>151</v>
      </c>
      <c r="BE138" s="188">
        <f t="shared" si="4"/>
        <v>0</v>
      </c>
      <c r="BF138" s="188">
        <f t="shared" si="5"/>
        <v>0</v>
      </c>
      <c r="BG138" s="188">
        <f t="shared" si="6"/>
        <v>0</v>
      </c>
      <c r="BH138" s="188">
        <f t="shared" si="7"/>
        <v>0</v>
      </c>
      <c r="BI138" s="188">
        <f t="shared" si="8"/>
        <v>0</v>
      </c>
      <c r="BJ138" s="17" t="s">
        <v>78</v>
      </c>
      <c r="BK138" s="188">
        <f t="shared" si="9"/>
        <v>0</v>
      </c>
      <c r="BL138" s="17" t="s">
        <v>158</v>
      </c>
      <c r="BM138" s="187" t="s">
        <v>1213</v>
      </c>
    </row>
    <row r="139" spans="2:65" s="1" customFormat="1" ht="24" customHeight="1">
      <c r="B139" s="31"/>
      <c r="C139" s="177" t="s">
        <v>177</v>
      </c>
      <c r="D139" s="177" t="s">
        <v>153</v>
      </c>
      <c r="E139" s="178" t="s">
        <v>1042</v>
      </c>
      <c r="F139" s="179" t="s">
        <v>1043</v>
      </c>
      <c r="G139" s="180" t="s">
        <v>369</v>
      </c>
      <c r="H139" s="181">
        <v>1</v>
      </c>
      <c r="I139" s="182"/>
      <c r="J139" s="182">
        <f t="shared" si="0"/>
        <v>0</v>
      </c>
      <c r="K139" s="179" t="s">
        <v>157</v>
      </c>
      <c r="L139" s="35"/>
      <c r="M139" s="183" t="s">
        <v>1</v>
      </c>
      <c r="N139" s="184" t="s">
        <v>36</v>
      </c>
      <c r="O139" s="185">
        <v>0.38400000000000001</v>
      </c>
      <c r="P139" s="185">
        <f t="shared" si="1"/>
        <v>0.38400000000000001</v>
      </c>
      <c r="Q139" s="185">
        <v>2.0000000000000002E-5</v>
      </c>
      <c r="R139" s="185">
        <f t="shared" si="2"/>
        <v>2.0000000000000002E-5</v>
      </c>
      <c r="S139" s="185">
        <v>0</v>
      </c>
      <c r="T139" s="186">
        <f t="shared" si="3"/>
        <v>0</v>
      </c>
      <c r="AR139" s="187" t="s">
        <v>158</v>
      </c>
      <c r="AT139" s="187" t="s">
        <v>153</v>
      </c>
      <c r="AU139" s="187" t="s">
        <v>80</v>
      </c>
      <c r="AY139" s="17" t="s">
        <v>151</v>
      </c>
      <c r="BE139" s="188">
        <f t="shared" si="4"/>
        <v>0</v>
      </c>
      <c r="BF139" s="188">
        <f t="shared" si="5"/>
        <v>0</v>
      </c>
      <c r="BG139" s="188">
        <f t="shared" si="6"/>
        <v>0</v>
      </c>
      <c r="BH139" s="188">
        <f t="shared" si="7"/>
        <v>0</v>
      </c>
      <c r="BI139" s="188">
        <f t="shared" si="8"/>
        <v>0</v>
      </c>
      <c r="BJ139" s="17" t="s">
        <v>78</v>
      </c>
      <c r="BK139" s="188">
        <f t="shared" si="9"/>
        <v>0</v>
      </c>
      <c r="BL139" s="17" t="s">
        <v>158</v>
      </c>
      <c r="BM139" s="187" t="s">
        <v>1214</v>
      </c>
    </row>
    <row r="140" spans="2:65" s="1" customFormat="1" ht="16.5" customHeight="1">
      <c r="B140" s="31"/>
      <c r="C140" s="219" t="s">
        <v>184</v>
      </c>
      <c r="D140" s="219" t="s">
        <v>279</v>
      </c>
      <c r="E140" s="220" t="s">
        <v>1045</v>
      </c>
      <c r="F140" s="221" t="s">
        <v>1046</v>
      </c>
      <c r="G140" s="222" t="s">
        <v>369</v>
      </c>
      <c r="H140" s="223">
        <v>1</v>
      </c>
      <c r="I140" s="224"/>
      <c r="J140" s="224">
        <f t="shared" si="0"/>
        <v>0</v>
      </c>
      <c r="K140" s="221" t="s">
        <v>1</v>
      </c>
      <c r="L140" s="225"/>
      <c r="M140" s="226" t="s">
        <v>1</v>
      </c>
      <c r="N140" s="227" t="s">
        <v>36</v>
      </c>
      <c r="O140" s="185">
        <v>0</v>
      </c>
      <c r="P140" s="185">
        <f t="shared" si="1"/>
        <v>0</v>
      </c>
      <c r="Q140" s="185">
        <v>0</v>
      </c>
      <c r="R140" s="185">
        <f t="shared" si="2"/>
        <v>0</v>
      </c>
      <c r="S140" s="185">
        <v>0</v>
      </c>
      <c r="T140" s="186">
        <f t="shared" si="3"/>
        <v>0</v>
      </c>
      <c r="AR140" s="187" t="s">
        <v>177</v>
      </c>
      <c r="AT140" s="187" t="s">
        <v>279</v>
      </c>
      <c r="AU140" s="187" t="s">
        <v>80</v>
      </c>
      <c r="AY140" s="17" t="s">
        <v>151</v>
      </c>
      <c r="BE140" s="188">
        <f t="shared" si="4"/>
        <v>0</v>
      </c>
      <c r="BF140" s="188">
        <f t="shared" si="5"/>
        <v>0</v>
      </c>
      <c r="BG140" s="188">
        <f t="shared" si="6"/>
        <v>0</v>
      </c>
      <c r="BH140" s="188">
        <f t="shared" si="7"/>
        <v>0</v>
      </c>
      <c r="BI140" s="188">
        <f t="shared" si="8"/>
        <v>0</v>
      </c>
      <c r="BJ140" s="17" t="s">
        <v>78</v>
      </c>
      <c r="BK140" s="188">
        <f t="shared" si="9"/>
        <v>0</v>
      </c>
      <c r="BL140" s="17" t="s">
        <v>158</v>
      </c>
      <c r="BM140" s="187" t="s">
        <v>1215</v>
      </c>
    </row>
    <row r="141" spans="2:65" s="1" customFormat="1" ht="16.5" customHeight="1">
      <c r="B141" s="31"/>
      <c r="C141" s="219" t="s">
        <v>190</v>
      </c>
      <c r="D141" s="219" t="s">
        <v>279</v>
      </c>
      <c r="E141" s="220" t="s">
        <v>1048</v>
      </c>
      <c r="F141" s="221" t="s">
        <v>1049</v>
      </c>
      <c r="G141" s="222" t="s">
        <v>369</v>
      </c>
      <c r="H141" s="223">
        <v>1</v>
      </c>
      <c r="I141" s="224"/>
      <c r="J141" s="224">
        <f t="shared" si="0"/>
        <v>0</v>
      </c>
      <c r="K141" s="221" t="s">
        <v>1</v>
      </c>
      <c r="L141" s="225"/>
      <c r="M141" s="226" t="s">
        <v>1</v>
      </c>
      <c r="N141" s="227" t="s">
        <v>36</v>
      </c>
      <c r="O141" s="185">
        <v>0</v>
      </c>
      <c r="P141" s="185">
        <f t="shared" si="1"/>
        <v>0</v>
      </c>
      <c r="Q141" s="185">
        <v>0</v>
      </c>
      <c r="R141" s="185">
        <f t="shared" si="2"/>
        <v>0</v>
      </c>
      <c r="S141" s="185">
        <v>0</v>
      </c>
      <c r="T141" s="186">
        <f t="shared" si="3"/>
        <v>0</v>
      </c>
      <c r="AR141" s="187" t="s">
        <v>177</v>
      </c>
      <c r="AT141" s="187" t="s">
        <v>279</v>
      </c>
      <c r="AU141" s="187" t="s">
        <v>80</v>
      </c>
      <c r="AY141" s="17" t="s">
        <v>151</v>
      </c>
      <c r="BE141" s="188">
        <f t="shared" si="4"/>
        <v>0</v>
      </c>
      <c r="BF141" s="188">
        <f t="shared" si="5"/>
        <v>0</v>
      </c>
      <c r="BG141" s="188">
        <f t="shared" si="6"/>
        <v>0</v>
      </c>
      <c r="BH141" s="188">
        <f t="shared" si="7"/>
        <v>0</v>
      </c>
      <c r="BI141" s="188">
        <f t="shared" si="8"/>
        <v>0</v>
      </c>
      <c r="BJ141" s="17" t="s">
        <v>78</v>
      </c>
      <c r="BK141" s="188">
        <f t="shared" si="9"/>
        <v>0</v>
      </c>
      <c r="BL141" s="17" t="s">
        <v>158</v>
      </c>
      <c r="BM141" s="187" t="s">
        <v>1216</v>
      </c>
    </row>
    <row r="142" spans="2:65" s="1" customFormat="1" ht="24" customHeight="1">
      <c r="B142" s="31"/>
      <c r="C142" s="177" t="s">
        <v>196</v>
      </c>
      <c r="D142" s="177" t="s">
        <v>153</v>
      </c>
      <c r="E142" s="178" t="s">
        <v>494</v>
      </c>
      <c r="F142" s="179" t="s">
        <v>495</v>
      </c>
      <c r="G142" s="180" t="s">
        <v>173</v>
      </c>
      <c r="H142" s="181">
        <v>11</v>
      </c>
      <c r="I142" s="182"/>
      <c r="J142" s="182">
        <f t="shared" si="0"/>
        <v>0</v>
      </c>
      <c r="K142" s="179" t="s">
        <v>157</v>
      </c>
      <c r="L142" s="35"/>
      <c r="M142" s="183" t="s">
        <v>1</v>
      </c>
      <c r="N142" s="184" t="s">
        <v>36</v>
      </c>
      <c r="O142" s="185">
        <v>0.105</v>
      </c>
      <c r="P142" s="185">
        <f t="shared" si="1"/>
        <v>1.155</v>
      </c>
      <c r="Q142" s="185">
        <v>0</v>
      </c>
      <c r="R142" s="185">
        <f t="shared" si="2"/>
        <v>0</v>
      </c>
      <c r="S142" s="185">
        <v>0</v>
      </c>
      <c r="T142" s="186">
        <f t="shared" si="3"/>
        <v>0</v>
      </c>
      <c r="AR142" s="187" t="s">
        <v>158</v>
      </c>
      <c r="AT142" s="187" t="s">
        <v>153</v>
      </c>
      <c r="AU142" s="187" t="s">
        <v>80</v>
      </c>
      <c r="AY142" s="17" t="s">
        <v>151</v>
      </c>
      <c r="BE142" s="188">
        <f t="shared" si="4"/>
        <v>0</v>
      </c>
      <c r="BF142" s="188">
        <f t="shared" si="5"/>
        <v>0</v>
      </c>
      <c r="BG142" s="188">
        <f t="shared" si="6"/>
        <v>0</v>
      </c>
      <c r="BH142" s="188">
        <f t="shared" si="7"/>
        <v>0</v>
      </c>
      <c r="BI142" s="188">
        <f t="shared" si="8"/>
        <v>0</v>
      </c>
      <c r="BJ142" s="17" t="s">
        <v>78</v>
      </c>
      <c r="BK142" s="188">
        <f t="shared" si="9"/>
        <v>0</v>
      </c>
      <c r="BL142" s="17" t="s">
        <v>158</v>
      </c>
      <c r="BM142" s="187" t="s">
        <v>1217</v>
      </c>
    </row>
    <row r="143" spans="2:65" s="12" customFormat="1" ht="11.25">
      <c r="B143" s="189"/>
      <c r="C143" s="190"/>
      <c r="D143" s="191" t="s">
        <v>160</v>
      </c>
      <c r="E143" s="192" t="s">
        <v>1</v>
      </c>
      <c r="F143" s="193" t="s">
        <v>475</v>
      </c>
      <c r="G143" s="190"/>
      <c r="H143" s="192" t="s">
        <v>1</v>
      </c>
      <c r="I143" s="190"/>
      <c r="J143" s="190"/>
      <c r="K143" s="190"/>
      <c r="L143" s="194"/>
      <c r="M143" s="195"/>
      <c r="N143" s="196"/>
      <c r="O143" s="196"/>
      <c r="P143" s="196"/>
      <c r="Q143" s="196"/>
      <c r="R143" s="196"/>
      <c r="S143" s="196"/>
      <c r="T143" s="197"/>
      <c r="AT143" s="198" t="s">
        <v>160</v>
      </c>
      <c r="AU143" s="198" t="s">
        <v>80</v>
      </c>
      <c r="AV143" s="12" t="s">
        <v>78</v>
      </c>
      <c r="AW143" s="12" t="s">
        <v>27</v>
      </c>
      <c r="AX143" s="12" t="s">
        <v>71</v>
      </c>
      <c r="AY143" s="198" t="s">
        <v>151</v>
      </c>
    </row>
    <row r="144" spans="2:65" s="13" customFormat="1" ht="11.25">
      <c r="B144" s="199"/>
      <c r="C144" s="200"/>
      <c r="D144" s="191" t="s">
        <v>160</v>
      </c>
      <c r="E144" s="201" t="s">
        <v>1</v>
      </c>
      <c r="F144" s="202" t="s">
        <v>1035</v>
      </c>
      <c r="G144" s="200"/>
      <c r="H144" s="203">
        <v>11</v>
      </c>
      <c r="I144" s="200"/>
      <c r="J144" s="200"/>
      <c r="K144" s="200"/>
      <c r="L144" s="204"/>
      <c r="M144" s="205"/>
      <c r="N144" s="206"/>
      <c r="O144" s="206"/>
      <c r="P144" s="206"/>
      <c r="Q144" s="206"/>
      <c r="R144" s="206"/>
      <c r="S144" s="206"/>
      <c r="T144" s="207"/>
      <c r="AT144" s="208" t="s">
        <v>160</v>
      </c>
      <c r="AU144" s="208" t="s">
        <v>80</v>
      </c>
      <c r="AV144" s="13" t="s">
        <v>80</v>
      </c>
      <c r="AW144" s="13" t="s">
        <v>27</v>
      </c>
      <c r="AX144" s="13" t="s">
        <v>71</v>
      </c>
      <c r="AY144" s="208" t="s">
        <v>151</v>
      </c>
    </row>
    <row r="145" spans="2:65" s="14" customFormat="1" ht="11.25">
      <c r="B145" s="209"/>
      <c r="C145" s="210"/>
      <c r="D145" s="191" t="s">
        <v>160</v>
      </c>
      <c r="E145" s="211" t="s">
        <v>1</v>
      </c>
      <c r="F145" s="212" t="s">
        <v>165</v>
      </c>
      <c r="G145" s="210"/>
      <c r="H145" s="213">
        <v>11</v>
      </c>
      <c r="I145" s="210"/>
      <c r="J145" s="210"/>
      <c r="K145" s="210"/>
      <c r="L145" s="214"/>
      <c r="M145" s="215"/>
      <c r="N145" s="216"/>
      <c r="O145" s="216"/>
      <c r="P145" s="216"/>
      <c r="Q145" s="216"/>
      <c r="R145" s="216"/>
      <c r="S145" s="216"/>
      <c r="T145" s="217"/>
      <c r="AT145" s="218" t="s">
        <v>160</v>
      </c>
      <c r="AU145" s="218" t="s">
        <v>80</v>
      </c>
      <c r="AV145" s="14" t="s">
        <v>158</v>
      </c>
      <c r="AW145" s="14" t="s">
        <v>27</v>
      </c>
      <c r="AX145" s="14" t="s">
        <v>78</v>
      </c>
      <c r="AY145" s="218" t="s">
        <v>151</v>
      </c>
    </row>
    <row r="146" spans="2:65" s="1" customFormat="1" ht="16.5" customHeight="1">
      <c r="B146" s="31"/>
      <c r="C146" s="177" t="s">
        <v>202</v>
      </c>
      <c r="D146" s="177" t="s">
        <v>153</v>
      </c>
      <c r="E146" s="178" t="s">
        <v>498</v>
      </c>
      <c r="F146" s="179" t="s">
        <v>499</v>
      </c>
      <c r="G146" s="180" t="s">
        <v>369</v>
      </c>
      <c r="H146" s="181">
        <v>1</v>
      </c>
      <c r="I146" s="182"/>
      <c r="J146" s="182">
        <f>ROUND(I146*H146,2)</f>
        <v>0</v>
      </c>
      <c r="K146" s="179" t="s">
        <v>370</v>
      </c>
      <c r="L146" s="35"/>
      <c r="M146" s="183" t="s">
        <v>1</v>
      </c>
      <c r="N146" s="184" t="s">
        <v>36</v>
      </c>
      <c r="O146" s="185">
        <v>0.33600000000000002</v>
      </c>
      <c r="P146" s="185">
        <f>O146*H146</f>
        <v>0.33600000000000002</v>
      </c>
      <c r="Q146" s="185">
        <v>3.1E-4</v>
      </c>
      <c r="R146" s="185">
        <f>Q146*H146</f>
        <v>3.1E-4</v>
      </c>
      <c r="S146" s="185">
        <v>0</v>
      </c>
      <c r="T146" s="186">
        <f>S146*H146</f>
        <v>0</v>
      </c>
      <c r="AR146" s="187" t="s">
        <v>158</v>
      </c>
      <c r="AT146" s="187" t="s">
        <v>153</v>
      </c>
      <c r="AU146" s="187" t="s">
        <v>80</v>
      </c>
      <c r="AY146" s="17" t="s">
        <v>151</v>
      </c>
      <c r="BE146" s="188">
        <f>IF(N146="základní",J146,0)</f>
        <v>0</v>
      </c>
      <c r="BF146" s="188">
        <f>IF(N146="snížená",J146,0)</f>
        <v>0</v>
      </c>
      <c r="BG146" s="188">
        <f>IF(N146="zákl. přenesená",J146,0)</f>
        <v>0</v>
      </c>
      <c r="BH146" s="188">
        <f>IF(N146="sníž. přenesená",J146,0)</f>
        <v>0</v>
      </c>
      <c r="BI146" s="188">
        <f>IF(N146="nulová",J146,0)</f>
        <v>0</v>
      </c>
      <c r="BJ146" s="17" t="s">
        <v>78</v>
      </c>
      <c r="BK146" s="188">
        <f>ROUND(I146*H146,2)</f>
        <v>0</v>
      </c>
      <c r="BL146" s="17" t="s">
        <v>158</v>
      </c>
      <c r="BM146" s="187" t="s">
        <v>1218</v>
      </c>
    </row>
    <row r="147" spans="2:65" s="12" customFormat="1" ht="11.25">
      <c r="B147" s="189"/>
      <c r="C147" s="190"/>
      <c r="D147" s="191" t="s">
        <v>160</v>
      </c>
      <c r="E147" s="192" t="s">
        <v>1</v>
      </c>
      <c r="F147" s="193" t="s">
        <v>501</v>
      </c>
      <c r="G147" s="190"/>
      <c r="H147" s="192" t="s">
        <v>1</v>
      </c>
      <c r="I147" s="190"/>
      <c r="J147" s="190"/>
      <c r="K147" s="190"/>
      <c r="L147" s="194"/>
      <c r="M147" s="195"/>
      <c r="N147" s="196"/>
      <c r="O147" s="196"/>
      <c r="P147" s="196"/>
      <c r="Q147" s="196"/>
      <c r="R147" s="196"/>
      <c r="S147" s="196"/>
      <c r="T147" s="197"/>
      <c r="AT147" s="198" t="s">
        <v>160</v>
      </c>
      <c r="AU147" s="198" t="s">
        <v>80</v>
      </c>
      <c r="AV147" s="12" t="s">
        <v>78</v>
      </c>
      <c r="AW147" s="12" t="s">
        <v>27</v>
      </c>
      <c r="AX147" s="12" t="s">
        <v>71</v>
      </c>
      <c r="AY147" s="198" t="s">
        <v>151</v>
      </c>
    </row>
    <row r="148" spans="2:65" s="13" customFormat="1" ht="11.25">
      <c r="B148" s="199"/>
      <c r="C148" s="200"/>
      <c r="D148" s="191" t="s">
        <v>160</v>
      </c>
      <c r="E148" s="201" t="s">
        <v>1</v>
      </c>
      <c r="F148" s="202" t="s">
        <v>78</v>
      </c>
      <c r="G148" s="200"/>
      <c r="H148" s="203">
        <v>1</v>
      </c>
      <c r="I148" s="200"/>
      <c r="J148" s="200"/>
      <c r="K148" s="200"/>
      <c r="L148" s="204"/>
      <c r="M148" s="205"/>
      <c r="N148" s="206"/>
      <c r="O148" s="206"/>
      <c r="P148" s="206"/>
      <c r="Q148" s="206"/>
      <c r="R148" s="206"/>
      <c r="S148" s="206"/>
      <c r="T148" s="207"/>
      <c r="AT148" s="208" t="s">
        <v>160</v>
      </c>
      <c r="AU148" s="208" t="s">
        <v>80</v>
      </c>
      <c r="AV148" s="13" t="s">
        <v>80</v>
      </c>
      <c r="AW148" s="13" t="s">
        <v>27</v>
      </c>
      <c r="AX148" s="13" t="s">
        <v>71</v>
      </c>
      <c r="AY148" s="208" t="s">
        <v>151</v>
      </c>
    </row>
    <row r="149" spans="2:65" s="14" customFormat="1" ht="11.25">
      <c r="B149" s="209"/>
      <c r="C149" s="210"/>
      <c r="D149" s="191" t="s">
        <v>160</v>
      </c>
      <c r="E149" s="211" t="s">
        <v>1</v>
      </c>
      <c r="F149" s="212" t="s">
        <v>165</v>
      </c>
      <c r="G149" s="210"/>
      <c r="H149" s="213">
        <v>1</v>
      </c>
      <c r="I149" s="210"/>
      <c r="J149" s="210"/>
      <c r="K149" s="210"/>
      <c r="L149" s="214"/>
      <c r="M149" s="215"/>
      <c r="N149" s="216"/>
      <c r="O149" s="216"/>
      <c r="P149" s="216"/>
      <c r="Q149" s="216"/>
      <c r="R149" s="216"/>
      <c r="S149" s="216"/>
      <c r="T149" s="217"/>
      <c r="AT149" s="218" t="s">
        <v>160</v>
      </c>
      <c r="AU149" s="218" t="s">
        <v>80</v>
      </c>
      <c r="AV149" s="14" t="s">
        <v>158</v>
      </c>
      <c r="AW149" s="14" t="s">
        <v>27</v>
      </c>
      <c r="AX149" s="14" t="s">
        <v>78</v>
      </c>
      <c r="AY149" s="218" t="s">
        <v>151</v>
      </c>
    </row>
    <row r="150" spans="2:65" s="1" customFormat="1" ht="16.5" customHeight="1">
      <c r="B150" s="31"/>
      <c r="C150" s="177" t="s">
        <v>216</v>
      </c>
      <c r="D150" s="177" t="s">
        <v>153</v>
      </c>
      <c r="E150" s="178" t="s">
        <v>503</v>
      </c>
      <c r="F150" s="179" t="s">
        <v>504</v>
      </c>
      <c r="G150" s="180" t="s">
        <v>173</v>
      </c>
      <c r="H150" s="181">
        <v>0.5</v>
      </c>
      <c r="I150" s="182"/>
      <c r="J150" s="182">
        <f>ROUND(I150*H150,2)</f>
        <v>0</v>
      </c>
      <c r="K150" s="179" t="s">
        <v>157</v>
      </c>
      <c r="L150" s="35"/>
      <c r="M150" s="183" t="s">
        <v>1</v>
      </c>
      <c r="N150" s="184" t="s">
        <v>36</v>
      </c>
      <c r="O150" s="185">
        <v>5.3999999999999999E-2</v>
      </c>
      <c r="P150" s="185">
        <f>O150*H150</f>
        <v>2.7E-2</v>
      </c>
      <c r="Q150" s="185">
        <v>1.9000000000000001E-4</v>
      </c>
      <c r="R150" s="185">
        <f>Q150*H150</f>
        <v>9.5000000000000005E-5</v>
      </c>
      <c r="S150" s="185">
        <v>0</v>
      </c>
      <c r="T150" s="186">
        <f>S150*H150</f>
        <v>0</v>
      </c>
      <c r="AR150" s="187" t="s">
        <v>158</v>
      </c>
      <c r="AT150" s="187" t="s">
        <v>153</v>
      </c>
      <c r="AU150" s="187" t="s">
        <v>80</v>
      </c>
      <c r="AY150" s="17" t="s">
        <v>151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7" t="s">
        <v>78</v>
      </c>
      <c r="BK150" s="188">
        <f>ROUND(I150*H150,2)</f>
        <v>0</v>
      </c>
      <c r="BL150" s="17" t="s">
        <v>158</v>
      </c>
      <c r="BM150" s="187" t="s">
        <v>1219</v>
      </c>
    </row>
    <row r="151" spans="2:65" s="1" customFormat="1" ht="16.5" customHeight="1">
      <c r="B151" s="31"/>
      <c r="C151" s="177" t="s">
        <v>223</v>
      </c>
      <c r="D151" s="177" t="s">
        <v>153</v>
      </c>
      <c r="E151" s="178" t="s">
        <v>511</v>
      </c>
      <c r="F151" s="179" t="s">
        <v>512</v>
      </c>
      <c r="G151" s="180" t="s">
        <v>173</v>
      </c>
      <c r="H151" s="181">
        <v>0.5</v>
      </c>
      <c r="I151" s="182"/>
      <c r="J151" s="182">
        <f>ROUND(I151*H151,2)</f>
        <v>0</v>
      </c>
      <c r="K151" s="179" t="s">
        <v>157</v>
      </c>
      <c r="L151" s="35"/>
      <c r="M151" s="183" t="s">
        <v>1</v>
      </c>
      <c r="N151" s="184" t="s">
        <v>36</v>
      </c>
      <c r="O151" s="185">
        <v>2.5000000000000001E-2</v>
      </c>
      <c r="P151" s="185">
        <f>O151*H151</f>
        <v>1.2500000000000001E-2</v>
      </c>
      <c r="Q151" s="185">
        <v>9.0000000000000006E-5</v>
      </c>
      <c r="R151" s="185">
        <f>Q151*H151</f>
        <v>4.5000000000000003E-5</v>
      </c>
      <c r="S151" s="185">
        <v>0</v>
      </c>
      <c r="T151" s="186">
        <f>S151*H151</f>
        <v>0</v>
      </c>
      <c r="AR151" s="187" t="s">
        <v>158</v>
      </c>
      <c r="AT151" s="187" t="s">
        <v>153</v>
      </c>
      <c r="AU151" s="187" t="s">
        <v>80</v>
      </c>
      <c r="AY151" s="17" t="s">
        <v>151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7" t="s">
        <v>78</v>
      </c>
      <c r="BK151" s="188">
        <f>ROUND(I151*H151,2)</f>
        <v>0</v>
      </c>
      <c r="BL151" s="17" t="s">
        <v>158</v>
      </c>
      <c r="BM151" s="187" t="s">
        <v>1220</v>
      </c>
    </row>
    <row r="152" spans="2:65" s="11" customFormat="1" ht="25.9" customHeight="1">
      <c r="B152" s="162"/>
      <c r="C152" s="163"/>
      <c r="D152" s="164" t="s">
        <v>70</v>
      </c>
      <c r="E152" s="165" t="s">
        <v>279</v>
      </c>
      <c r="F152" s="165" t="s">
        <v>550</v>
      </c>
      <c r="G152" s="163"/>
      <c r="H152" s="163"/>
      <c r="I152" s="163"/>
      <c r="J152" s="166">
        <f>BK152</f>
        <v>0</v>
      </c>
      <c r="K152" s="163"/>
      <c r="L152" s="167"/>
      <c r="M152" s="168"/>
      <c r="N152" s="169"/>
      <c r="O152" s="169"/>
      <c r="P152" s="170">
        <f>P153</f>
        <v>0</v>
      </c>
      <c r="Q152" s="169"/>
      <c r="R152" s="170">
        <f>R153</f>
        <v>0</v>
      </c>
      <c r="S152" s="169"/>
      <c r="T152" s="171">
        <f>T153</f>
        <v>0</v>
      </c>
      <c r="AR152" s="172" t="s">
        <v>524</v>
      </c>
      <c r="AT152" s="173" t="s">
        <v>70</v>
      </c>
      <c r="AU152" s="173" t="s">
        <v>71</v>
      </c>
      <c r="AY152" s="172" t="s">
        <v>151</v>
      </c>
      <c r="BK152" s="174">
        <f>BK153</f>
        <v>0</v>
      </c>
    </row>
    <row r="153" spans="2:65" s="11" customFormat="1" ht="22.9" customHeight="1">
      <c r="B153" s="162"/>
      <c r="C153" s="163"/>
      <c r="D153" s="164" t="s">
        <v>70</v>
      </c>
      <c r="E153" s="175" t="s">
        <v>551</v>
      </c>
      <c r="F153" s="175" t="s">
        <v>552</v>
      </c>
      <c r="G153" s="163"/>
      <c r="H153" s="163"/>
      <c r="I153" s="163"/>
      <c r="J153" s="176">
        <f>BK153</f>
        <v>0</v>
      </c>
      <c r="K153" s="163"/>
      <c r="L153" s="167"/>
      <c r="M153" s="168"/>
      <c r="N153" s="169"/>
      <c r="O153" s="169"/>
      <c r="P153" s="170">
        <f>SUM(P154:P157)</f>
        <v>0</v>
      </c>
      <c r="Q153" s="169"/>
      <c r="R153" s="170">
        <f>SUM(R154:R157)</f>
        <v>0</v>
      </c>
      <c r="S153" s="169"/>
      <c r="T153" s="171">
        <f>SUM(T154:T157)</f>
        <v>0</v>
      </c>
      <c r="AR153" s="172" t="s">
        <v>524</v>
      </c>
      <c r="AT153" s="173" t="s">
        <v>70</v>
      </c>
      <c r="AU153" s="173" t="s">
        <v>78</v>
      </c>
      <c r="AY153" s="172" t="s">
        <v>151</v>
      </c>
      <c r="BK153" s="174">
        <f>SUM(BK154:BK157)</f>
        <v>0</v>
      </c>
    </row>
    <row r="154" spans="2:65" s="1" customFormat="1" ht="24" customHeight="1">
      <c r="B154" s="31"/>
      <c r="C154" s="177" t="s">
        <v>8</v>
      </c>
      <c r="D154" s="177" t="s">
        <v>153</v>
      </c>
      <c r="E154" s="178" t="s">
        <v>82</v>
      </c>
      <c r="F154" s="179" t="s">
        <v>554</v>
      </c>
      <c r="G154" s="180" t="s">
        <v>212</v>
      </c>
      <c r="H154" s="181">
        <v>1</v>
      </c>
      <c r="I154" s="182"/>
      <c r="J154" s="182">
        <f>ROUND(I154*H154,2)</f>
        <v>0</v>
      </c>
      <c r="K154" s="179" t="s">
        <v>1</v>
      </c>
      <c r="L154" s="35"/>
      <c r="M154" s="183" t="s">
        <v>1</v>
      </c>
      <c r="N154" s="184" t="s">
        <v>36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AR154" s="187" t="s">
        <v>555</v>
      </c>
      <c r="AT154" s="187" t="s">
        <v>153</v>
      </c>
      <c r="AU154" s="187" t="s">
        <v>80</v>
      </c>
      <c r="AY154" s="17" t="s">
        <v>151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7" t="s">
        <v>78</v>
      </c>
      <c r="BK154" s="188">
        <f>ROUND(I154*H154,2)</f>
        <v>0</v>
      </c>
      <c r="BL154" s="17" t="s">
        <v>555</v>
      </c>
      <c r="BM154" s="187" t="s">
        <v>1221</v>
      </c>
    </row>
    <row r="155" spans="2:65" s="12" customFormat="1" ht="11.25">
      <c r="B155" s="189"/>
      <c r="C155" s="190"/>
      <c r="D155" s="191" t="s">
        <v>160</v>
      </c>
      <c r="E155" s="192" t="s">
        <v>1</v>
      </c>
      <c r="F155" s="193" t="s">
        <v>557</v>
      </c>
      <c r="G155" s="190"/>
      <c r="H155" s="192" t="s">
        <v>1</v>
      </c>
      <c r="I155" s="190"/>
      <c r="J155" s="190"/>
      <c r="K155" s="190"/>
      <c r="L155" s="194"/>
      <c r="M155" s="195"/>
      <c r="N155" s="196"/>
      <c r="O155" s="196"/>
      <c r="P155" s="196"/>
      <c r="Q155" s="196"/>
      <c r="R155" s="196"/>
      <c r="S155" s="196"/>
      <c r="T155" s="197"/>
      <c r="AT155" s="198" t="s">
        <v>160</v>
      </c>
      <c r="AU155" s="198" t="s">
        <v>80</v>
      </c>
      <c r="AV155" s="12" t="s">
        <v>78</v>
      </c>
      <c r="AW155" s="12" t="s">
        <v>27</v>
      </c>
      <c r="AX155" s="12" t="s">
        <v>71</v>
      </c>
      <c r="AY155" s="198" t="s">
        <v>151</v>
      </c>
    </row>
    <row r="156" spans="2:65" s="12" customFormat="1" ht="11.25">
      <c r="B156" s="189"/>
      <c r="C156" s="190"/>
      <c r="D156" s="191" t="s">
        <v>160</v>
      </c>
      <c r="E156" s="192" t="s">
        <v>1</v>
      </c>
      <c r="F156" s="193" t="s">
        <v>558</v>
      </c>
      <c r="G156" s="190"/>
      <c r="H156" s="192" t="s">
        <v>1</v>
      </c>
      <c r="I156" s="190"/>
      <c r="J156" s="190"/>
      <c r="K156" s="190"/>
      <c r="L156" s="194"/>
      <c r="M156" s="195"/>
      <c r="N156" s="196"/>
      <c r="O156" s="196"/>
      <c r="P156" s="196"/>
      <c r="Q156" s="196"/>
      <c r="R156" s="196"/>
      <c r="S156" s="196"/>
      <c r="T156" s="197"/>
      <c r="AT156" s="198" t="s">
        <v>160</v>
      </c>
      <c r="AU156" s="198" t="s">
        <v>80</v>
      </c>
      <c r="AV156" s="12" t="s">
        <v>78</v>
      </c>
      <c r="AW156" s="12" t="s">
        <v>27</v>
      </c>
      <c r="AX156" s="12" t="s">
        <v>71</v>
      </c>
      <c r="AY156" s="198" t="s">
        <v>151</v>
      </c>
    </row>
    <row r="157" spans="2:65" s="13" customFormat="1" ht="11.25">
      <c r="B157" s="199"/>
      <c r="C157" s="200"/>
      <c r="D157" s="191" t="s">
        <v>160</v>
      </c>
      <c r="E157" s="201" t="s">
        <v>1</v>
      </c>
      <c r="F157" s="202" t="s">
        <v>78</v>
      </c>
      <c r="G157" s="200"/>
      <c r="H157" s="203">
        <v>1</v>
      </c>
      <c r="I157" s="200"/>
      <c r="J157" s="200"/>
      <c r="K157" s="200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160</v>
      </c>
      <c r="AU157" s="208" t="s">
        <v>80</v>
      </c>
      <c r="AV157" s="13" t="s">
        <v>80</v>
      </c>
      <c r="AW157" s="13" t="s">
        <v>27</v>
      </c>
      <c r="AX157" s="13" t="s">
        <v>78</v>
      </c>
      <c r="AY157" s="208" t="s">
        <v>151</v>
      </c>
    </row>
    <row r="158" spans="2:65" s="11" customFormat="1" ht="25.9" customHeight="1">
      <c r="B158" s="162"/>
      <c r="C158" s="163"/>
      <c r="D158" s="164" t="s">
        <v>70</v>
      </c>
      <c r="E158" s="165" t="s">
        <v>564</v>
      </c>
      <c r="F158" s="165" t="s">
        <v>565</v>
      </c>
      <c r="G158" s="163"/>
      <c r="H158" s="163"/>
      <c r="I158" s="163"/>
      <c r="J158" s="166">
        <f>BK158</f>
        <v>0</v>
      </c>
      <c r="K158" s="163"/>
      <c r="L158" s="167"/>
      <c r="M158" s="168"/>
      <c r="N158" s="169"/>
      <c r="O158" s="169"/>
      <c r="P158" s="170">
        <f>P159</f>
        <v>0</v>
      </c>
      <c r="Q158" s="169"/>
      <c r="R158" s="170">
        <f>R159</f>
        <v>0</v>
      </c>
      <c r="S158" s="169"/>
      <c r="T158" s="171">
        <f>T159</f>
        <v>0</v>
      </c>
      <c r="AR158" s="172" t="s">
        <v>327</v>
      </c>
      <c r="AT158" s="173" t="s">
        <v>70</v>
      </c>
      <c r="AU158" s="173" t="s">
        <v>71</v>
      </c>
      <c r="AY158" s="172" t="s">
        <v>151</v>
      </c>
      <c r="BK158" s="174">
        <f>BK159</f>
        <v>0</v>
      </c>
    </row>
    <row r="159" spans="2:65" s="11" customFormat="1" ht="22.9" customHeight="1">
      <c r="B159" s="162"/>
      <c r="C159" s="163"/>
      <c r="D159" s="164" t="s">
        <v>70</v>
      </c>
      <c r="E159" s="175" t="s">
        <v>566</v>
      </c>
      <c r="F159" s="175" t="s">
        <v>567</v>
      </c>
      <c r="G159" s="163"/>
      <c r="H159" s="163"/>
      <c r="I159" s="163"/>
      <c r="J159" s="176">
        <f>BK159</f>
        <v>0</v>
      </c>
      <c r="K159" s="163"/>
      <c r="L159" s="167"/>
      <c r="M159" s="168"/>
      <c r="N159" s="169"/>
      <c r="O159" s="169"/>
      <c r="P159" s="170">
        <f>SUM(P160:P163)</f>
        <v>0</v>
      </c>
      <c r="Q159" s="169"/>
      <c r="R159" s="170">
        <f>SUM(R160:R163)</f>
        <v>0</v>
      </c>
      <c r="S159" s="169"/>
      <c r="T159" s="171">
        <f>SUM(T160:T163)</f>
        <v>0</v>
      </c>
      <c r="AR159" s="172" t="s">
        <v>327</v>
      </c>
      <c r="AT159" s="173" t="s">
        <v>70</v>
      </c>
      <c r="AU159" s="173" t="s">
        <v>78</v>
      </c>
      <c r="AY159" s="172" t="s">
        <v>151</v>
      </c>
      <c r="BK159" s="174">
        <f>SUM(BK160:BK163)</f>
        <v>0</v>
      </c>
    </row>
    <row r="160" spans="2:65" s="1" customFormat="1" ht="24" customHeight="1">
      <c r="B160" s="31"/>
      <c r="C160" s="177" t="s">
        <v>232</v>
      </c>
      <c r="D160" s="177" t="s">
        <v>153</v>
      </c>
      <c r="E160" s="178" t="s">
        <v>569</v>
      </c>
      <c r="F160" s="179" t="s">
        <v>570</v>
      </c>
      <c r="G160" s="180" t="s">
        <v>212</v>
      </c>
      <c r="H160" s="181">
        <v>1</v>
      </c>
      <c r="I160" s="182"/>
      <c r="J160" s="182">
        <f>ROUND(I160*H160,2)</f>
        <v>0</v>
      </c>
      <c r="K160" s="179" t="s">
        <v>1</v>
      </c>
      <c r="L160" s="35"/>
      <c r="M160" s="183" t="s">
        <v>1</v>
      </c>
      <c r="N160" s="184" t="s">
        <v>36</v>
      </c>
      <c r="O160" s="185">
        <v>0</v>
      </c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AR160" s="187" t="s">
        <v>571</v>
      </c>
      <c r="AT160" s="187" t="s">
        <v>153</v>
      </c>
      <c r="AU160" s="187" t="s">
        <v>80</v>
      </c>
      <c r="AY160" s="17" t="s">
        <v>151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7" t="s">
        <v>78</v>
      </c>
      <c r="BK160" s="188">
        <f>ROUND(I160*H160,2)</f>
        <v>0</v>
      </c>
      <c r="BL160" s="17" t="s">
        <v>571</v>
      </c>
      <c r="BM160" s="187" t="s">
        <v>1222</v>
      </c>
    </row>
    <row r="161" spans="2:51" s="12" customFormat="1" ht="11.25">
      <c r="B161" s="189"/>
      <c r="C161" s="190"/>
      <c r="D161" s="191" t="s">
        <v>160</v>
      </c>
      <c r="E161" s="192" t="s">
        <v>1</v>
      </c>
      <c r="F161" s="193" t="s">
        <v>1102</v>
      </c>
      <c r="G161" s="190"/>
      <c r="H161" s="192" t="s">
        <v>1</v>
      </c>
      <c r="I161" s="190"/>
      <c r="J161" s="190"/>
      <c r="K161" s="190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160</v>
      </c>
      <c r="AU161" s="198" t="s">
        <v>80</v>
      </c>
      <c r="AV161" s="12" t="s">
        <v>78</v>
      </c>
      <c r="AW161" s="12" t="s">
        <v>27</v>
      </c>
      <c r="AX161" s="12" t="s">
        <v>71</v>
      </c>
      <c r="AY161" s="198" t="s">
        <v>151</v>
      </c>
    </row>
    <row r="162" spans="2:51" s="12" customFormat="1" ht="11.25">
      <c r="B162" s="189"/>
      <c r="C162" s="190"/>
      <c r="D162" s="191" t="s">
        <v>160</v>
      </c>
      <c r="E162" s="192" t="s">
        <v>1</v>
      </c>
      <c r="F162" s="193" t="s">
        <v>1103</v>
      </c>
      <c r="G162" s="190"/>
      <c r="H162" s="192" t="s">
        <v>1</v>
      </c>
      <c r="I162" s="190"/>
      <c r="J162" s="190"/>
      <c r="K162" s="190"/>
      <c r="L162" s="194"/>
      <c r="M162" s="195"/>
      <c r="N162" s="196"/>
      <c r="O162" s="196"/>
      <c r="P162" s="196"/>
      <c r="Q162" s="196"/>
      <c r="R162" s="196"/>
      <c r="S162" s="196"/>
      <c r="T162" s="197"/>
      <c r="AT162" s="198" t="s">
        <v>160</v>
      </c>
      <c r="AU162" s="198" t="s">
        <v>80</v>
      </c>
      <c r="AV162" s="12" t="s">
        <v>78</v>
      </c>
      <c r="AW162" s="12" t="s">
        <v>27</v>
      </c>
      <c r="AX162" s="12" t="s">
        <v>71</v>
      </c>
      <c r="AY162" s="198" t="s">
        <v>151</v>
      </c>
    </row>
    <row r="163" spans="2:51" s="13" customFormat="1" ht="11.25">
      <c r="B163" s="199"/>
      <c r="C163" s="200"/>
      <c r="D163" s="191" t="s">
        <v>160</v>
      </c>
      <c r="E163" s="201" t="s">
        <v>1</v>
      </c>
      <c r="F163" s="202" t="s">
        <v>78</v>
      </c>
      <c r="G163" s="200"/>
      <c r="H163" s="203">
        <v>1</v>
      </c>
      <c r="I163" s="200"/>
      <c r="J163" s="200"/>
      <c r="K163" s="200"/>
      <c r="L163" s="204"/>
      <c r="M163" s="247"/>
      <c r="N163" s="248"/>
      <c r="O163" s="248"/>
      <c r="P163" s="248"/>
      <c r="Q163" s="248"/>
      <c r="R163" s="248"/>
      <c r="S163" s="248"/>
      <c r="T163" s="249"/>
      <c r="AT163" s="208" t="s">
        <v>160</v>
      </c>
      <c r="AU163" s="208" t="s">
        <v>80</v>
      </c>
      <c r="AV163" s="13" t="s">
        <v>80</v>
      </c>
      <c r="AW163" s="13" t="s">
        <v>27</v>
      </c>
      <c r="AX163" s="13" t="s">
        <v>78</v>
      </c>
      <c r="AY163" s="208" t="s">
        <v>151</v>
      </c>
    </row>
    <row r="164" spans="2:51" s="1" customFormat="1" ht="6.95" customHeight="1">
      <c r="B164" s="46"/>
      <c r="C164" s="47"/>
      <c r="D164" s="47"/>
      <c r="E164" s="47"/>
      <c r="F164" s="47"/>
      <c r="G164" s="47"/>
      <c r="H164" s="47"/>
      <c r="I164" s="47"/>
      <c r="J164" s="47"/>
      <c r="K164" s="47"/>
      <c r="L164" s="35"/>
    </row>
  </sheetData>
  <sheetProtection password="D83D" sheet="1" objects="1" scenarios="1" formatColumns="0" formatRows="0" autoFilter="0"/>
  <autoFilter ref="C125:K163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53"/>
  <sheetViews>
    <sheetView showGridLines="0" workbookViewId="0">
      <selection activeCell="I121" sqref="I121:I147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112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s="1" customFormat="1" ht="12" customHeight="1">
      <c r="B8" s="35"/>
      <c r="D8" s="111" t="s">
        <v>117</v>
      </c>
      <c r="L8" s="35"/>
    </row>
    <row r="9" spans="1:46" s="1" customFormat="1" ht="36.950000000000003" customHeight="1">
      <c r="B9" s="35"/>
      <c r="E9" s="293" t="s">
        <v>1223</v>
      </c>
      <c r="F9" s="292"/>
      <c r="G9" s="292"/>
      <c r="H9" s="292"/>
      <c r="L9" s="35"/>
    </row>
    <row r="10" spans="1:46" s="1" customFormat="1" ht="11.25">
      <c r="B10" s="35"/>
      <c r="L10" s="35"/>
    </row>
    <row r="11" spans="1:46" s="1" customFormat="1" ht="12" customHeight="1">
      <c r="B11" s="35"/>
      <c r="D11" s="111" t="s">
        <v>16</v>
      </c>
      <c r="F11" s="102" t="s">
        <v>1</v>
      </c>
      <c r="I11" s="111" t="s">
        <v>17</v>
      </c>
      <c r="J11" s="102" t="s">
        <v>1</v>
      </c>
      <c r="L11" s="35"/>
    </row>
    <row r="12" spans="1:46" s="1" customFormat="1" ht="12" customHeight="1">
      <c r="B12" s="35"/>
      <c r="D12" s="111" t="s">
        <v>18</v>
      </c>
      <c r="F12" s="102" t="s">
        <v>15</v>
      </c>
      <c r="I12" s="111" t="s">
        <v>19</v>
      </c>
      <c r="J12" s="112" t="str">
        <f>'Rekapitulace stavby'!AN8</f>
        <v>10. 1. 2019</v>
      </c>
      <c r="L12" s="35"/>
    </row>
    <row r="13" spans="1:46" s="1" customFormat="1" ht="10.9" customHeight="1">
      <c r="B13" s="35"/>
      <c r="L13" s="35"/>
    </row>
    <row r="14" spans="1:46" s="1" customFormat="1" ht="12" customHeight="1">
      <c r="B14" s="35"/>
      <c r="D14" s="111" t="s">
        <v>21</v>
      </c>
      <c r="I14" s="111" t="s">
        <v>22</v>
      </c>
      <c r="J14" s="102" t="str">
        <f>IF('Rekapitulace stavby'!AN10="","",'Rekapitulace stavby'!AN10)</f>
        <v/>
      </c>
      <c r="L14" s="35"/>
    </row>
    <row r="15" spans="1:46" s="1" customFormat="1" ht="18" customHeight="1">
      <c r="B15" s="35"/>
      <c r="E15" s="102" t="str">
        <f>IF('Rekapitulace stavby'!E11="","",'Rekapitulace stavby'!E11)</f>
        <v xml:space="preserve"> </v>
      </c>
      <c r="I15" s="111" t="s">
        <v>24</v>
      </c>
      <c r="J15" s="102" t="str">
        <f>IF('Rekapitulace stavby'!AN11="","",'Rekapitulace stavby'!AN11)</f>
        <v/>
      </c>
      <c r="L15" s="35"/>
    </row>
    <row r="16" spans="1:46" s="1" customFormat="1" ht="6.95" customHeight="1">
      <c r="B16" s="35"/>
      <c r="L16" s="35"/>
    </row>
    <row r="17" spans="2:12" s="1" customFormat="1" ht="12" customHeight="1">
      <c r="B17" s="35"/>
      <c r="D17" s="111" t="s">
        <v>25</v>
      </c>
      <c r="I17" s="111" t="s">
        <v>22</v>
      </c>
      <c r="J17" s="102" t="str">
        <f>'Rekapitulace stavby'!AN13</f>
        <v/>
      </c>
      <c r="L17" s="35"/>
    </row>
    <row r="18" spans="2:12" s="1" customFormat="1" ht="18" customHeight="1">
      <c r="B18" s="35"/>
      <c r="E18" s="294" t="str">
        <f>'Rekapitulace stavby'!E14</f>
        <v xml:space="preserve"> </v>
      </c>
      <c r="F18" s="294"/>
      <c r="G18" s="294"/>
      <c r="H18" s="294"/>
      <c r="I18" s="111" t="s">
        <v>24</v>
      </c>
      <c r="J18" s="102" t="str">
        <f>'Rekapitulace stavby'!AN14</f>
        <v/>
      </c>
      <c r="L18" s="35"/>
    </row>
    <row r="19" spans="2:12" s="1" customFormat="1" ht="6.95" customHeight="1">
      <c r="B19" s="35"/>
      <c r="L19" s="35"/>
    </row>
    <row r="20" spans="2:12" s="1" customFormat="1" ht="12" customHeight="1">
      <c r="B20" s="35"/>
      <c r="D20" s="111" t="s">
        <v>26</v>
      </c>
      <c r="I20" s="111" t="s">
        <v>22</v>
      </c>
      <c r="J20" s="102" t="str">
        <f>IF('Rekapitulace stavby'!AN16="","",'Rekapitulace stavby'!AN16)</f>
        <v/>
      </c>
      <c r="L20" s="35"/>
    </row>
    <row r="21" spans="2:12" s="1" customFormat="1" ht="18" customHeight="1">
      <c r="B21" s="35"/>
      <c r="E21" s="102" t="str">
        <f>IF('Rekapitulace stavby'!E17="","",'Rekapitulace stavby'!E17)</f>
        <v xml:space="preserve"> </v>
      </c>
      <c r="I21" s="111" t="s">
        <v>24</v>
      </c>
      <c r="J21" s="102" t="str">
        <f>IF('Rekapitulace stavby'!AN17="","",'Rekapitulace stavby'!AN17)</f>
        <v/>
      </c>
      <c r="L21" s="35"/>
    </row>
    <row r="22" spans="2:12" s="1" customFormat="1" ht="6.95" customHeight="1">
      <c r="B22" s="35"/>
      <c r="L22" s="35"/>
    </row>
    <row r="23" spans="2:12" s="1" customFormat="1" ht="12" customHeight="1">
      <c r="B23" s="35"/>
      <c r="D23" s="111" t="s">
        <v>28</v>
      </c>
      <c r="I23" s="111" t="s">
        <v>22</v>
      </c>
      <c r="J23" s="102" t="s">
        <v>1</v>
      </c>
      <c r="L23" s="35"/>
    </row>
    <row r="24" spans="2:12" s="1" customFormat="1" ht="18" customHeight="1">
      <c r="B24" s="35"/>
      <c r="E24" s="102" t="s">
        <v>29</v>
      </c>
      <c r="I24" s="111" t="s">
        <v>24</v>
      </c>
      <c r="J24" s="102" t="s">
        <v>1</v>
      </c>
      <c r="L24" s="35"/>
    </row>
    <row r="25" spans="2:12" s="1" customFormat="1" ht="6.95" customHeight="1">
      <c r="B25" s="35"/>
      <c r="L25" s="35"/>
    </row>
    <row r="26" spans="2:12" s="1" customFormat="1" ht="12" customHeight="1">
      <c r="B26" s="35"/>
      <c r="D26" s="111" t="s">
        <v>30</v>
      </c>
      <c r="L26" s="35"/>
    </row>
    <row r="27" spans="2:12" s="7" customFormat="1" ht="16.5" customHeight="1">
      <c r="B27" s="113"/>
      <c r="E27" s="295" t="s">
        <v>1</v>
      </c>
      <c r="F27" s="295"/>
      <c r="G27" s="295"/>
      <c r="H27" s="295"/>
      <c r="L27" s="113"/>
    </row>
    <row r="28" spans="2:12" s="1" customFormat="1" ht="6.95" customHeight="1">
      <c r="B28" s="35"/>
      <c r="L28" s="35"/>
    </row>
    <row r="29" spans="2:12" s="1" customFormat="1" ht="6.95" customHeight="1">
      <c r="B29" s="35"/>
      <c r="D29" s="59"/>
      <c r="E29" s="59"/>
      <c r="F29" s="59"/>
      <c r="G29" s="59"/>
      <c r="H29" s="59"/>
      <c r="I29" s="59"/>
      <c r="J29" s="59"/>
      <c r="K29" s="59"/>
      <c r="L29" s="35"/>
    </row>
    <row r="30" spans="2:12" s="1" customFormat="1" ht="25.35" customHeight="1">
      <c r="B30" s="35"/>
      <c r="D30" s="114" t="s">
        <v>31</v>
      </c>
      <c r="J30" s="115">
        <f>ROUND(J118, 2)</f>
        <v>0</v>
      </c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14.45" customHeight="1">
      <c r="B32" s="35"/>
      <c r="F32" s="116" t="s">
        <v>33</v>
      </c>
      <c r="I32" s="116" t="s">
        <v>32</v>
      </c>
      <c r="J32" s="116" t="s">
        <v>34</v>
      </c>
      <c r="L32" s="35"/>
    </row>
    <row r="33" spans="2:12" s="1" customFormat="1" ht="14.45" customHeight="1">
      <c r="B33" s="35"/>
      <c r="D33" s="117" t="s">
        <v>35</v>
      </c>
      <c r="E33" s="111" t="s">
        <v>36</v>
      </c>
      <c r="F33" s="118">
        <f>ROUND((SUM(BE118:BE152)),  2)</f>
        <v>0</v>
      </c>
      <c r="I33" s="119">
        <v>0.21</v>
      </c>
      <c r="J33" s="118">
        <f>ROUND(((SUM(BE118:BE152))*I33),  2)</f>
        <v>0</v>
      </c>
      <c r="L33" s="35"/>
    </row>
    <row r="34" spans="2:12" s="1" customFormat="1" ht="14.45" customHeight="1">
      <c r="B34" s="35"/>
      <c r="E34" s="111" t="s">
        <v>37</v>
      </c>
      <c r="F34" s="118">
        <f>ROUND((SUM(BF118:BF152)),  2)</f>
        <v>0</v>
      </c>
      <c r="I34" s="119">
        <v>0.15</v>
      </c>
      <c r="J34" s="118">
        <f>ROUND(((SUM(BF118:BF152))*I34),  2)</f>
        <v>0</v>
      </c>
      <c r="L34" s="35"/>
    </row>
    <row r="35" spans="2:12" s="1" customFormat="1" ht="14.45" hidden="1" customHeight="1">
      <c r="B35" s="35"/>
      <c r="E35" s="111" t="s">
        <v>38</v>
      </c>
      <c r="F35" s="118">
        <f>ROUND((SUM(BG118:BG152)),  2)</f>
        <v>0</v>
      </c>
      <c r="I35" s="119">
        <v>0.21</v>
      </c>
      <c r="J35" s="118">
        <f>0</f>
        <v>0</v>
      </c>
      <c r="L35" s="35"/>
    </row>
    <row r="36" spans="2:12" s="1" customFormat="1" ht="14.45" hidden="1" customHeight="1">
      <c r="B36" s="35"/>
      <c r="E36" s="111" t="s">
        <v>39</v>
      </c>
      <c r="F36" s="118">
        <f>ROUND((SUM(BH118:BH152)),  2)</f>
        <v>0</v>
      </c>
      <c r="I36" s="119">
        <v>0.15</v>
      </c>
      <c r="J36" s="118">
        <f>0</f>
        <v>0</v>
      </c>
      <c r="L36" s="35"/>
    </row>
    <row r="37" spans="2:12" s="1" customFormat="1" ht="14.45" hidden="1" customHeight="1">
      <c r="B37" s="35"/>
      <c r="E37" s="111" t="s">
        <v>40</v>
      </c>
      <c r="F37" s="118">
        <f>ROUND((SUM(BI118:BI152)),  2)</f>
        <v>0</v>
      </c>
      <c r="I37" s="119">
        <v>0</v>
      </c>
      <c r="J37" s="118">
        <f>0</f>
        <v>0</v>
      </c>
      <c r="L37" s="35"/>
    </row>
    <row r="38" spans="2:12" s="1" customFormat="1" ht="6.95" customHeight="1">
      <c r="B38" s="35"/>
      <c r="L38" s="35"/>
    </row>
    <row r="39" spans="2:12" s="1" customFormat="1" ht="25.35" customHeight="1">
      <c r="B39" s="35"/>
      <c r="C39" s="120"/>
      <c r="D39" s="121" t="s">
        <v>41</v>
      </c>
      <c r="E39" s="122"/>
      <c r="F39" s="122"/>
      <c r="G39" s="123" t="s">
        <v>42</v>
      </c>
      <c r="H39" s="124" t="s">
        <v>43</v>
      </c>
      <c r="I39" s="122"/>
      <c r="J39" s="125">
        <f>SUM(J30:J37)</f>
        <v>0</v>
      </c>
      <c r="K39" s="126"/>
      <c r="L39" s="35"/>
    </row>
    <row r="40" spans="2:12" s="1" customFormat="1" ht="14.45" customHeight="1">
      <c r="B40" s="35"/>
      <c r="L40" s="35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47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47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47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47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47" s="1" customFormat="1" ht="12" customHeight="1">
      <c r="B86" s="31"/>
      <c r="C86" s="28" t="s">
        <v>117</v>
      </c>
      <c r="D86" s="32"/>
      <c r="E86" s="32"/>
      <c r="F86" s="32"/>
      <c r="G86" s="32"/>
      <c r="H86" s="32"/>
      <c r="I86" s="32"/>
      <c r="J86" s="32"/>
      <c r="K86" s="32"/>
      <c r="L86" s="35"/>
    </row>
    <row r="87" spans="2:47" s="1" customFormat="1" ht="16.5" customHeight="1">
      <c r="B87" s="31"/>
      <c r="C87" s="32"/>
      <c r="D87" s="32"/>
      <c r="E87" s="286" t="str">
        <f>E9</f>
        <v>PS 01 - Technologická část ATS</v>
      </c>
      <c r="F87" s="298"/>
      <c r="G87" s="298"/>
      <c r="H87" s="298"/>
      <c r="I87" s="32"/>
      <c r="J87" s="32"/>
      <c r="K87" s="32"/>
      <c r="L87" s="35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5"/>
    </row>
    <row r="89" spans="2:47" s="1" customFormat="1" ht="12" customHeight="1">
      <c r="B89" s="31"/>
      <c r="C89" s="28" t="s">
        <v>18</v>
      </c>
      <c r="D89" s="32"/>
      <c r="E89" s="32"/>
      <c r="F89" s="26" t="str">
        <f>F12</f>
        <v>Hrádek</v>
      </c>
      <c r="G89" s="32"/>
      <c r="H89" s="32"/>
      <c r="I89" s="28" t="s">
        <v>19</v>
      </c>
      <c r="J89" s="58" t="str">
        <f>IF(J12="","",J12)</f>
        <v>10. 1. 2019</v>
      </c>
      <c r="K89" s="32"/>
      <c r="L89" s="35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47" s="1" customFormat="1" ht="15.2" customHeight="1">
      <c r="B91" s="31"/>
      <c r="C91" s="28" t="s">
        <v>21</v>
      </c>
      <c r="D91" s="32"/>
      <c r="E91" s="32"/>
      <c r="F91" s="26" t="str">
        <f>E15</f>
        <v xml:space="preserve"> </v>
      </c>
      <c r="G91" s="32"/>
      <c r="H91" s="32"/>
      <c r="I91" s="28" t="s">
        <v>26</v>
      </c>
      <c r="J91" s="29" t="str">
        <f>E21</f>
        <v xml:space="preserve"> </v>
      </c>
      <c r="K91" s="32"/>
      <c r="L91" s="35"/>
    </row>
    <row r="92" spans="2:47" s="1" customFormat="1" ht="15.2" customHeight="1">
      <c r="B92" s="31"/>
      <c r="C92" s="28" t="s">
        <v>25</v>
      </c>
      <c r="D92" s="32"/>
      <c r="E92" s="32"/>
      <c r="F92" s="26" t="str">
        <f>IF(E18="","",E18)</f>
        <v xml:space="preserve"> </v>
      </c>
      <c r="G92" s="32"/>
      <c r="H92" s="32"/>
      <c r="I92" s="28" t="s">
        <v>28</v>
      </c>
      <c r="J92" s="29" t="str">
        <f>E24</f>
        <v>Fochler Jan</v>
      </c>
      <c r="K92" s="32"/>
      <c r="L92" s="35"/>
    </row>
    <row r="93" spans="2:47" s="1" customFormat="1" ht="10.3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5"/>
    </row>
    <row r="94" spans="2:47" s="1" customFormat="1" ht="29.25" customHeight="1">
      <c r="B94" s="31"/>
      <c r="C94" s="137" t="s">
        <v>122</v>
      </c>
      <c r="D94" s="138"/>
      <c r="E94" s="138"/>
      <c r="F94" s="138"/>
      <c r="G94" s="138"/>
      <c r="H94" s="138"/>
      <c r="I94" s="138"/>
      <c r="J94" s="139" t="s">
        <v>123</v>
      </c>
      <c r="K94" s="138"/>
      <c r="L94" s="35"/>
    </row>
    <row r="95" spans="2:47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47" s="1" customFormat="1" ht="22.9" customHeight="1">
      <c r="B96" s="31"/>
      <c r="C96" s="140" t="s">
        <v>124</v>
      </c>
      <c r="D96" s="32"/>
      <c r="E96" s="32"/>
      <c r="F96" s="32"/>
      <c r="G96" s="32"/>
      <c r="H96" s="32"/>
      <c r="I96" s="32"/>
      <c r="J96" s="76">
        <f>J118</f>
        <v>0</v>
      </c>
      <c r="K96" s="32"/>
      <c r="L96" s="35"/>
      <c r="AU96" s="17" t="s">
        <v>125</v>
      </c>
    </row>
    <row r="97" spans="2:12" s="8" customFormat="1" ht="24.95" customHeight="1">
      <c r="B97" s="141"/>
      <c r="C97" s="142"/>
      <c r="D97" s="143" t="s">
        <v>1224</v>
      </c>
      <c r="E97" s="144"/>
      <c r="F97" s="144"/>
      <c r="G97" s="144"/>
      <c r="H97" s="144"/>
      <c r="I97" s="144"/>
      <c r="J97" s="145">
        <f>J119</f>
        <v>0</v>
      </c>
      <c r="K97" s="142"/>
      <c r="L97" s="146"/>
    </row>
    <row r="98" spans="2:12" s="9" customFormat="1" ht="19.899999999999999" customHeight="1">
      <c r="B98" s="147"/>
      <c r="C98" s="96"/>
      <c r="D98" s="148" t="s">
        <v>1225</v>
      </c>
      <c r="E98" s="149"/>
      <c r="F98" s="149"/>
      <c r="G98" s="149"/>
      <c r="H98" s="149"/>
      <c r="I98" s="149"/>
      <c r="J98" s="150">
        <f>J120</f>
        <v>0</v>
      </c>
      <c r="K98" s="96"/>
      <c r="L98" s="151"/>
    </row>
    <row r="99" spans="2:12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5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5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5"/>
    </row>
    <row r="105" spans="2:12" s="1" customFormat="1" ht="24.95" customHeight="1">
      <c r="B105" s="31"/>
      <c r="C105" s="23" t="s">
        <v>136</v>
      </c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12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5"/>
    </row>
    <row r="107" spans="2:12" s="1" customFormat="1" ht="12" customHeight="1">
      <c r="B107" s="31"/>
      <c r="C107" s="28" t="s">
        <v>14</v>
      </c>
      <c r="D107" s="32"/>
      <c r="E107" s="32"/>
      <c r="F107" s="32"/>
      <c r="G107" s="32"/>
      <c r="H107" s="32"/>
      <c r="I107" s="32"/>
      <c r="J107" s="32"/>
      <c r="K107" s="32"/>
      <c r="L107" s="35"/>
    </row>
    <row r="108" spans="2:12" s="1" customFormat="1" ht="16.5" customHeight="1">
      <c r="B108" s="31"/>
      <c r="C108" s="32"/>
      <c r="D108" s="32"/>
      <c r="E108" s="296" t="str">
        <f>E7</f>
        <v>Hrádek</v>
      </c>
      <c r="F108" s="297"/>
      <c r="G108" s="297"/>
      <c r="H108" s="297"/>
      <c r="I108" s="32"/>
      <c r="J108" s="32"/>
      <c r="K108" s="32"/>
      <c r="L108" s="35"/>
    </row>
    <row r="109" spans="2:12" s="1" customFormat="1" ht="12" customHeight="1">
      <c r="B109" s="31"/>
      <c r="C109" s="28" t="s">
        <v>117</v>
      </c>
      <c r="D109" s="32"/>
      <c r="E109" s="32"/>
      <c r="F109" s="32"/>
      <c r="G109" s="32"/>
      <c r="H109" s="32"/>
      <c r="I109" s="32"/>
      <c r="J109" s="32"/>
      <c r="K109" s="32"/>
      <c r="L109" s="35"/>
    </row>
    <row r="110" spans="2:12" s="1" customFormat="1" ht="16.5" customHeight="1">
      <c r="B110" s="31"/>
      <c r="C110" s="32"/>
      <c r="D110" s="32"/>
      <c r="E110" s="286" t="str">
        <f>E9</f>
        <v>PS 01 - Technologická část ATS</v>
      </c>
      <c r="F110" s="298"/>
      <c r="G110" s="298"/>
      <c r="H110" s="298"/>
      <c r="I110" s="32"/>
      <c r="J110" s="32"/>
      <c r="K110" s="32"/>
      <c r="L110" s="35"/>
    </row>
    <row r="111" spans="2:12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12" s="1" customFormat="1" ht="12" customHeight="1">
      <c r="B112" s="31"/>
      <c r="C112" s="28" t="s">
        <v>18</v>
      </c>
      <c r="D112" s="32"/>
      <c r="E112" s="32"/>
      <c r="F112" s="26" t="str">
        <f>F12</f>
        <v>Hrádek</v>
      </c>
      <c r="G112" s="32"/>
      <c r="H112" s="32"/>
      <c r="I112" s="28" t="s">
        <v>19</v>
      </c>
      <c r="J112" s="58" t="str">
        <f>IF(J12="","",J12)</f>
        <v>10. 1. 2019</v>
      </c>
      <c r="K112" s="32"/>
      <c r="L112" s="35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5" s="1" customFormat="1" ht="15.2" customHeight="1">
      <c r="B114" s="31"/>
      <c r="C114" s="28" t="s">
        <v>21</v>
      </c>
      <c r="D114" s="32"/>
      <c r="E114" s="32"/>
      <c r="F114" s="26" t="str">
        <f>E15</f>
        <v xml:space="preserve"> </v>
      </c>
      <c r="G114" s="32"/>
      <c r="H114" s="32"/>
      <c r="I114" s="28" t="s">
        <v>26</v>
      </c>
      <c r="J114" s="29" t="str">
        <f>E21</f>
        <v xml:space="preserve"> </v>
      </c>
      <c r="K114" s="32"/>
      <c r="L114" s="35"/>
    </row>
    <row r="115" spans="2:65" s="1" customFormat="1" ht="15.2" customHeight="1">
      <c r="B115" s="31"/>
      <c r="C115" s="28" t="s">
        <v>25</v>
      </c>
      <c r="D115" s="32"/>
      <c r="E115" s="32"/>
      <c r="F115" s="26" t="str">
        <f>IF(E18="","",E18)</f>
        <v xml:space="preserve"> </v>
      </c>
      <c r="G115" s="32"/>
      <c r="H115" s="32"/>
      <c r="I115" s="28" t="s">
        <v>28</v>
      </c>
      <c r="J115" s="29" t="str">
        <f>E24</f>
        <v>Fochler Jan</v>
      </c>
      <c r="K115" s="32"/>
      <c r="L115" s="35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65" s="10" customFormat="1" ht="29.25" customHeight="1">
      <c r="B117" s="152"/>
      <c r="C117" s="153" t="s">
        <v>137</v>
      </c>
      <c r="D117" s="154" t="s">
        <v>56</v>
      </c>
      <c r="E117" s="154" t="s">
        <v>52</v>
      </c>
      <c r="F117" s="154" t="s">
        <v>53</v>
      </c>
      <c r="G117" s="154" t="s">
        <v>138</v>
      </c>
      <c r="H117" s="154" t="s">
        <v>139</v>
      </c>
      <c r="I117" s="154" t="s">
        <v>140</v>
      </c>
      <c r="J117" s="155" t="s">
        <v>123</v>
      </c>
      <c r="K117" s="156" t="s">
        <v>141</v>
      </c>
      <c r="L117" s="157"/>
      <c r="M117" s="67" t="s">
        <v>1</v>
      </c>
      <c r="N117" s="68" t="s">
        <v>35</v>
      </c>
      <c r="O117" s="68" t="s">
        <v>142</v>
      </c>
      <c r="P117" s="68" t="s">
        <v>143</v>
      </c>
      <c r="Q117" s="68" t="s">
        <v>144</v>
      </c>
      <c r="R117" s="68" t="s">
        <v>145</v>
      </c>
      <c r="S117" s="68" t="s">
        <v>146</v>
      </c>
      <c r="T117" s="69" t="s">
        <v>147</v>
      </c>
    </row>
    <row r="118" spans="2:65" s="1" customFormat="1" ht="22.9" customHeight="1">
      <c r="B118" s="31"/>
      <c r="C118" s="74" t="s">
        <v>148</v>
      </c>
      <c r="D118" s="32"/>
      <c r="E118" s="32"/>
      <c r="F118" s="32"/>
      <c r="G118" s="32"/>
      <c r="H118" s="32"/>
      <c r="I118" s="32"/>
      <c r="J118" s="158">
        <f>BK118</f>
        <v>0</v>
      </c>
      <c r="K118" s="32"/>
      <c r="L118" s="35"/>
      <c r="M118" s="70"/>
      <c r="N118" s="71"/>
      <c r="O118" s="71"/>
      <c r="P118" s="159">
        <f>P119</f>
        <v>0</v>
      </c>
      <c r="Q118" s="71"/>
      <c r="R118" s="159">
        <f>R119</f>
        <v>0</v>
      </c>
      <c r="S118" s="71"/>
      <c r="T118" s="160">
        <f>T119</f>
        <v>0</v>
      </c>
      <c r="AT118" s="17" t="s">
        <v>70</v>
      </c>
      <c r="AU118" s="17" t="s">
        <v>125</v>
      </c>
      <c r="BK118" s="161">
        <f>BK119</f>
        <v>0</v>
      </c>
    </row>
    <row r="119" spans="2:65" s="11" customFormat="1" ht="25.9" customHeight="1">
      <c r="B119" s="162"/>
      <c r="C119" s="163"/>
      <c r="D119" s="164" t="s">
        <v>70</v>
      </c>
      <c r="E119" s="165" t="s">
        <v>1226</v>
      </c>
      <c r="F119" s="165" t="s">
        <v>1227</v>
      </c>
      <c r="G119" s="163"/>
      <c r="H119" s="163"/>
      <c r="I119" s="163"/>
      <c r="J119" s="166">
        <f>BK119</f>
        <v>0</v>
      </c>
      <c r="K119" s="163"/>
      <c r="L119" s="167"/>
      <c r="M119" s="168"/>
      <c r="N119" s="169"/>
      <c r="O119" s="169"/>
      <c r="P119" s="170">
        <f>P120</f>
        <v>0</v>
      </c>
      <c r="Q119" s="169"/>
      <c r="R119" s="170">
        <f>R120</f>
        <v>0</v>
      </c>
      <c r="S119" s="169"/>
      <c r="T119" s="171">
        <f>T120</f>
        <v>0</v>
      </c>
      <c r="AR119" s="172" t="s">
        <v>158</v>
      </c>
      <c r="AT119" s="173" t="s">
        <v>70</v>
      </c>
      <c r="AU119" s="173" t="s">
        <v>71</v>
      </c>
      <c r="AY119" s="172" t="s">
        <v>151</v>
      </c>
      <c r="BK119" s="174">
        <f>BK120</f>
        <v>0</v>
      </c>
    </row>
    <row r="120" spans="2:65" s="11" customFormat="1" ht="22.9" customHeight="1">
      <c r="B120" s="162"/>
      <c r="C120" s="163"/>
      <c r="D120" s="164" t="s">
        <v>70</v>
      </c>
      <c r="E120" s="175" t="s">
        <v>1228</v>
      </c>
      <c r="F120" s="175" t="s">
        <v>1229</v>
      </c>
      <c r="G120" s="163"/>
      <c r="H120" s="163"/>
      <c r="I120" s="163"/>
      <c r="J120" s="176">
        <f>BK120</f>
        <v>0</v>
      </c>
      <c r="K120" s="163"/>
      <c r="L120" s="167"/>
      <c r="M120" s="168"/>
      <c r="N120" s="169"/>
      <c r="O120" s="169"/>
      <c r="P120" s="170">
        <f>SUM(P121:P152)</f>
        <v>0</v>
      </c>
      <c r="Q120" s="169"/>
      <c r="R120" s="170">
        <f>SUM(R121:R152)</f>
        <v>0</v>
      </c>
      <c r="S120" s="169"/>
      <c r="T120" s="171">
        <f>SUM(T121:T152)</f>
        <v>0</v>
      </c>
      <c r="AR120" s="172" t="s">
        <v>158</v>
      </c>
      <c r="AT120" s="173" t="s">
        <v>70</v>
      </c>
      <c r="AU120" s="173" t="s">
        <v>78</v>
      </c>
      <c r="AY120" s="172" t="s">
        <v>151</v>
      </c>
      <c r="BK120" s="174">
        <f>SUM(BK121:BK152)</f>
        <v>0</v>
      </c>
    </row>
    <row r="121" spans="2:65" s="1" customFormat="1" ht="16.5" customHeight="1">
      <c r="B121" s="31"/>
      <c r="C121" s="177" t="s">
        <v>78</v>
      </c>
      <c r="D121" s="177" t="s">
        <v>153</v>
      </c>
      <c r="E121" s="178" t="s">
        <v>82</v>
      </c>
      <c r="F121" s="179" t="s">
        <v>1230</v>
      </c>
      <c r="G121" s="180" t="s">
        <v>212</v>
      </c>
      <c r="H121" s="181">
        <v>1</v>
      </c>
      <c r="I121" s="182"/>
      <c r="J121" s="182">
        <f>ROUND(I121*H121,2)</f>
        <v>0</v>
      </c>
      <c r="K121" s="179" t="s">
        <v>1</v>
      </c>
      <c r="L121" s="35"/>
      <c r="M121" s="183" t="s">
        <v>1</v>
      </c>
      <c r="N121" s="184" t="s">
        <v>36</v>
      </c>
      <c r="O121" s="185">
        <v>0</v>
      </c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6">
        <f>S121*H121</f>
        <v>0</v>
      </c>
      <c r="AR121" s="187" t="s">
        <v>1231</v>
      </c>
      <c r="AT121" s="187" t="s">
        <v>153</v>
      </c>
      <c r="AU121" s="187" t="s">
        <v>80</v>
      </c>
      <c r="AY121" s="17" t="s">
        <v>151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7" t="s">
        <v>78</v>
      </c>
      <c r="BK121" s="188">
        <f>ROUND(I121*H121,2)</f>
        <v>0</v>
      </c>
      <c r="BL121" s="17" t="s">
        <v>1231</v>
      </c>
      <c r="BM121" s="187" t="s">
        <v>1232</v>
      </c>
    </row>
    <row r="122" spans="2:65" s="12" customFormat="1" ht="11.25">
      <c r="B122" s="189"/>
      <c r="C122" s="190"/>
      <c r="D122" s="191" t="s">
        <v>160</v>
      </c>
      <c r="E122" s="192" t="s">
        <v>1</v>
      </c>
      <c r="F122" s="193" t="s">
        <v>1233</v>
      </c>
      <c r="G122" s="190"/>
      <c r="H122" s="192" t="s">
        <v>1</v>
      </c>
      <c r="I122" s="190"/>
      <c r="J122" s="190"/>
      <c r="K122" s="190"/>
      <c r="L122" s="194"/>
      <c r="M122" s="195"/>
      <c r="N122" s="196"/>
      <c r="O122" s="196"/>
      <c r="P122" s="196"/>
      <c r="Q122" s="196"/>
      <c r="R122" s="196"/>
      <c r="S122" s="196"/>
      <c r="T122" s="197"/>
      <c r="AT122" s="198" t="s">
        <v>160</v>
      </c>
      <c r="AU122" s="198" t="s">
        <v>80</v>
      </c>
      <c r="AV122" s="12" t="s">
        <v>78</v>
      </c>
      <c r="AW122" s="12" t="s">
        <v>27</v>
      </c>
      <c r="AX122" s="12" t="s">
        <v>71</v>
      </c>
      <c r="AY122" s="198" t="s">
        <v>151</v>
      </c>
    </row>
    <row r="123" spans="2:65" s="13" customFormat="1" ht="11.25">
      <c r="B123" s="199"/>
      <c r="C123" s="200"/>
      <c r="D123" s="191" t="s">
        <v>160</v>
      </c>
      <c r="E123" s="201" t="s">
        <v>1</v>
      </c>
      <c r="F123" s="202" t="s">
        <v>78</v>
      </c>
      <c r="G123" s="200"/>
      <c r="H123" s="203">
        <v>1</v>
      </c>
      <c r="I123" s="200"/>
      <c r="J123" s="200"/>
      <c r="K123" s="200"/>
      <c r="L123" s="204"/>
      <c r="M123" s="205"/>
      <c r="N123" s="206"/>
      <c r="O123" s="206"/>
      <c r="P123" s="206"/>
      <c r="Q123" s="206"/>
      <c r="R123" s="206"/>
      <c r="S123" s="206"/>
      <c r="T123" s="207"/>
      <c r="AT123" s="208" t="s">
        <v>160</v>
      </c>
      <c r="AU123" s="208" t="s">
        <v>80</v>
      </c>
      <c r="AV123" s="13" t="s">
        <v>80</v>
      </c>
      <c r="AW123" s="13" t="s">
        <v>27</v>
      </c>
      <c r="AX123" s="13" t="s">
        <v>78</v>
      </c>
      <c r="AY123" s="208" t="s">
        <v>151</v>
      </c>
    </row>
    <row r="124" spans="2:65" s="1" customFormat="1" ht="16.5" customHeight="1">
      <c r="B124" s="31"/>
      <c r="C124" s="177" t="s">
        <v>80</v>
      </c>
      <c r="D124" s="177" t="s">
        <v>153</v>
      </c>
      <c r="E124" s="178" t="s">
        <v>86</v>
      </c>
      <c r="F124" s="179" t="s">
        <v>1234</v>
      </c>
      <c r="G124" s="180" t="s">
        <v>212</v>
      </c>
      <c r="H124" s="181">
        <v>1</v>
      </c>
      <c r="I124" s="182"/>
      <c r="J124" s="182">
        <f>ROUND(I124*H124,2)</f>
        <v>0</v>
      </c>
      <c r="K124" s="179" t="s">
        <v>1</v>
      </c>
      <c r="L124" s="35"/>
      <c r="M124" s="183" t="s">
        <v>1</v>
      </c>
      <c r="N124" s="184" t="s">
        <v>36</v>
      </c>
      <c r="O124" s="185">
        <v>0</v>
      </c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AR124" s="187" t="s">
        <v>1231</v>
      </c>
      <c r="AT124" s="187" t="s">
        <v>153</v>
      </c>
      <c r="AU124" s="187" t="s">
        <v>80</v>
      </c>
      <c r="AY124" s="17" t="s">
        <v>151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7" t="s">
        <v>78</v>
      </c>
      <c r="BK124" s="188">
        <f>ROUND(I124*H124,2)</f>
        <v>0</v>
      </c>
      <c r="BL124" s="17" t="s">
        <v>1231</v>
      </c>
      <c r="BM124" s="187" t="s">
        <v>1235</v>
      </c>
    </row>
    <row r="125" spans="2:65" s="1" customFormat="1" ht="16.5" customHeight="1">
      <c r="B125" s="31"/>
      <c r="C125" s="219" t="s">
        <v>524</v>
      </c>
      <c r="D125" s="219" t="s">
        <v>279</v>
      </c>
      <c r="E125" s="220" t="s">
        <v>89</v>
      </c>
      <c r="F125" s="221" t="s">
        <v>1236</v>
      </c>
      <c r="G125" s="222" t="s">
        <v>212</v>
      </c>
      <c r="H125" s="223">
        <v>1</v>
      </c>
      <c r="I125" s="224"/>
      <c r="J125" s="224">
        <f>ROUND(I125*H125,2)</f>
        <v>0</v>
      </c>
      <c r="K125" s="221" t="s">
        <v>1</v>
      </c>
      <c r="L125" s="225"/>
      <c r="M125" s="226" t="s">
        <v>1</v>
      </c>
      <c r="N125" s="227" t="s">
        <v>36</v>
      </c>
      <c r="O125" s="185">
        <v>0</v>
      </c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AR125" s="187" t="s">
        <v>1231</v>
      </c>
      <c r="AT125" s="187" t="s">
        <v>279</v>
      </c>
      <c r="AU125" s="187" t="s">
        <v>80</v>
      </c>
      <c r="AY125" s="17" t="s">
        <v>151</v>
      </c>
      <c r="BE125" s="188">
        <f>IF(N125="základní",J125,0)</f>
        <v>0</v>
      </c>
      <c r="BF125" s="188">
        <f>IF(N125="snížená",J125,0)</f>
        <v>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7" t="s">
        <v>78</v>
      </c>
      <c r="BK125" s="188">
        <f>ROUND(I125*H125,2)</f>
        <v>0</v>
      </c>
      <c r="BL125" s="17" t="s">
        <v>1231</v>
      </c>
      <c r="BM125" s="187" t="s">
        <v>1237</v>
      </c>
    </row>
    <row r="126" spans="2:65" s="12" customFormat="1" ht="11.25">
      <c r="B126" s="189"/>
      <c r="C126" s="190"/>
      <c r="D126" s="191" t="s">
        <v>160</v>
      </c>
      <c r="E126" s="192" t="s">
        <v>1</v>
      </c>
      <c r="F126" s="193" t="s">
        <v>1238</v>
      </c>
      <c r="G126" s="190"/>
      <c r="H126" s="192" t="s">
        <v>1</v>
      </c>
      <c r="I126" s="190"/>
      <c r="J126" s="190"/>
      <c r="K126" s="190"/>
      <c r="L126" s="194"/>
      <c r="M126" s="195"/>
      <c r="N126" s="196"/>
      <c r="O126" s="196"/>
      <c r="P126" s="196"/>
      <c r="Q126" s="196"/>
      <c r="R126" s="196"/>
      <c r="S126" s="196"/>
      <c r="T126" s="197"/>
      <c r="AT126" s="198" t="s">
        <v>160</v>
      </c>
      <c r="AU126" s="198" t="s">
        <v>80</v>
      </c>
      <c r="AV126" s="12" t="s">
        <v>78</v>
      </c>
      <c r="AW126" s="12" t="s">
        <v>27</v>
      </c>
      <c r="AX126" s="12" t="s">
        <v>71</v>
      </c>
      <c r="AY126" s="198" t="s">
        <v>151</v>
      </c>
    </row>
    <row r="127" spans="2:65" s="12" customFormat="1" ht="11.25">
      <c r="B127" s="189"/>
      <c r="C127" s="190"/>
      <c r="D127" s="191" t="s">
        <v>160</v>
      </c>
      <c r="E127" s="192" t="s">
        <v>1</v>
      </c>
      <c r="F127" s="193" t="s">
        <v>1239</v>
      </c>
      <c r="G127" s="190"/>
      <c r="H127" s="192" t="s">
        <v>1</v>
      </c>
      <c r="I127" s="190"/>
      <c r="J127" s="190"/>
      <c r="K127" s="190"/>
      <c r="L127" s="194"/>
      <c r="M127" s="195"/>
      <c r="N127" s="196"/>
      <c r="O127" s="196"/>
      <c r="P127" s="196"/>
      <c r="Q127" s="196"/>
      <c r="R127" s="196"/>
      <c r="S127" s="196"/>
      <c r="T127" s="197"/>
      <c r="AT127" s="198" t="s">
        <v>160</v>
      </c>
      <c r="AU127" s="198" t="s">
        <v>80</v>
      </c>
      <c r="AV127" s="12" t="s">
        <v>78</v>
      </c>
      <c r="AW127" s="12" t="s">
        <v>27</v>
      </c>
      <c r="AX127" s="12" t="s">
        <v>71</v>
      </c>
      <c r="AY127" s="198" t="s">
        <v>151</v>
      </c>
    </row>
    <row r="128" spans="2:65" s="12" customFormat="1" ht="11.25">
      <c r="B128" s="189"/>
      <c r="C128" s="190"/>
      <c r="D128" s="191" t="s">
        <v>160</v>
      </c>
      <c r="E128" s="192" t="s">
        <v>1</v>
      </c>
      <c r="F128" s="193" t="s">
        <v>1240</v>
      </c>
      <c r="G128" s="190"/>
      <c r="H128" s="192" t="s">
        <v>1</v>
      </c>
      <c r="I128" s="190"/>
      <c r="J128" s="190"/>
      <c r="K128" s="190"/>
      <c r="L128" s="194"/>
      <c r="M128" s="195"/>
      <c r="N128" s="196"/>
      <c r="O128" s="196"/>
      <c r="P128" s="196"/>
      <c r="Q128" s="196"/>
      <c r="R128" s="196"/>
      <c r="S128" s="196"/>
      <c r="T128" s="197"/>
      <c r="AT128" s="198" t="s">
        <v>160</v>
      </c>
      <c r="AU128" s="198" t="s">
        <v>80</v>
      </c>
      <c r="AV128" s="12" t="s">
        <v>78</v>
      </c>
      <c r="AW128" s="12" t="s">
        <v>27</v>
      </c>
      <c r="AX128" s="12" t="s">
        <v>71</v>
      </c>
      <c r="AY128" s="198" t="s">
        <v>151</v>
      </c>
    </row>
    <row r="129" spans="2:65" s="12" customFormat="1" ht="11.25">
      <c r="B129" s="189"/>
      <c r="C129" s="190"/>
      <c r="D129" s="191" t="s">
        <v>160</v>
      </c>
      <c r="E129" s="192" t="s">
        <v>1</v>
      </c>
      <c r="F129" s="193" t="s">
        <v>1241</v>
      </c>
      <c r="G129" s="190"/>
      <c r="H129" s="192" t="s">
        <v>1</v>
      </c>
      <c r="I129" s="190"/>
      <c r="J129" s="190"/>
      <c r="K129" s="190"/>
      <c r="L129" s="194"/>
      <c r="M129" s="195"/>
      <c r="N129" s="196"/>
      <c r="O129" s="196"/>
      <c r="P129" s="196"/>
      <c r="Q129" s="196"/>
      <c r="R129" s="196"/>
      <c r="S129" s="196"/>
      <c r="T129" s="197"/>
      <c r="AT129" s="198" t="s">
        <v>160</v>
      </c>
      <c r="AU129" s="198" t="s">
        <v>80</v>
      </c>
      <c r="AV129" s="12" t="s">
        <v>78</v>
      </c>
      <c r="AW129" s="12" t="s">
        <v>27</v>
      </c>
      <c r="AX129" s="12" t="s">
        <v>71</v>
      </c>
      <c r="AY129" s="198" t="s">
        <v>151</v>
      </c>
    </row>
    <row r="130" spans="2:65" s="13" customFormat="1" ht="11.25">
      <c r="B130" s="199"/>
      <c r="C130" s="200"/>
      <c r="D130" s="191" t="s">
        <v>160</v>
      </c>
      <c r="E130" s="201" t="s">
        <v>1</v>
      </c>
      <c r="F130" s="202" t="s">
        <v>78</v>
      </c>
      <c r="G130" s="200"/>
      <c r="H130" s="203">
        <v>1</v>
      </c>
      <c r="I130" s="200"/>
      <c r="J130" s="200"/>
      <c r="K130" s="200"/>
      <c r="L130" s="204"/>
      <c r="M130" s="205"/>
      <c r="N130" s="206"/>
      <c r="O130" s="206"/>
      <c r="P130" s="206"/>
      <c r="Q130" s="206"/>
      <c r="R130" s="206"/>
      <c r="S130" s="206"/>
      <c r="T130" s="207"/>
      <c r="AT130" s="208" t="s">
        <v>160</v>
      </c>
      <c r="AU130" s="208" t="s">
        <v>80</v>
      </c>
      <c r="AV130" s="13" t="s">
        <v>80</v>
      </c>
      <c r="AW130" s="13" t="s">
        <v>27</v>
      </c>
      <c r="AX130" s="13" t="s">
        <v>71</v>
      </c>
      <c r="AY130" s="208" t="s">
        <v>151</v>
      </c>
    </row>
    <row r="131" spans="2:65" s="14" customFormat="1" ht="11.25">
      <c r="B131" s="209"/>
      <c r="C131" s="210"/>
      <c r="D131" s="191" t="s">
        <v>160</v>
      </c>
      <c r="E131" s="211" t="s">
        <v>1</v>
      </c>
      <c r="F131" s="212" t="s">
        <v>165</v>
      </c>
      <c r="G131" s="210"/>
      <c r="H131" s="213">
        <v>1</v>
      </c>
      <c r="I131" s="210"/>
      <c r="J131" s="210"/>
      <c r="K131" s="210"/>
      <c r="L131" s="214"/>
      <c r="M131" s="215"/>
      <c r="N131" s="216"/>
      <c r="O131" s="216"/>
      <c r="P131" s="216"/>
      <c r="Q131" s="216"/>
      <c r="R131" s="216"/>
      <c r="S131" s="216"/>
      <c r="T131" s="217"/>
      <c r="AT131" s="218" t="s">
        <v>160</v>
      </c>
      <c r="AU131" s="218" t="s">
        <v>80</v>
      </c>
      <c r="AV131" s="14" t="s">
        <v>158</v>
      </c>
      <c r="AW131" s="14" t="s">
        <v>27</v>
      </c>
      <c r="AX131" s="14" t="s">
        <v>78</v>
      </c>
      <c r="AY131" s="218" t="s">
        <v>151</v>
      </c>
    </row>
    <row r="132" spans="2:65" s="1" customFormat="1" ht="16.5" customHeight="1">
      <c r="B132" s="31"/>
      <c r="C132" s="219" t="s">
        <v>158</v>
      </c>
      <c r="D132" s="219" t="s">
        <v>279</v>
      </c>
      <c r="E132" s="220" t="s">
        <v>158</v>
      </c>
      <c r="F132" s="221" t="s">
        <v>1242</v>
      </c>
      <c r="G132" s="222" t="s">
        <v>212</v>
      </c>
      <c r="H132" s="223">
        <v>1</v>
      </c>
      <c r="I132" s="224"/>
      <c r="J132" s="224">
        <f>ROUND(I132*H132,2)</f>
        <v>0</v>
      </c>
      <c r="K132" s="221" t="s">
        <v>1</v>
      </c>
      <c r="L132" s="225"/>
      <c r="M132" s="226" t="s">
        <v>1</v>
      </c>
      <c r="N132" s="227" t="s">
        <v>36</v>
      </c>
      <c r="O132" s="185">
        <v>0</v>
      </c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AR132" s="187" t="s">
        <v>1231</v>
      </c>
      <c r="AT132" s="187" t="s">
        <v>279</v>
      </c>
      <c r="AU132" s="187" t="s">
        <v>80</v>
      </c>
      <c r="AY132" s="17" t="s">
        <v>151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7" t="s">
        <v>78</v>
      </c>
      <c r="BK132" s="188">
        <f>ROUND(I132*H132,2)</f>
        <v>0</v>
      </c>
      <c r="BL132" s="17" t="s">
        <v>1231</v>
      </c>
      <c r="BM132" s="187" t="s">
        <v>1243</v>
      </c>
    </row>
    <row r="133" spans="2:65" s="12" customFormat="1" ht="11.25">
      <c r="B133" s="189"/>
      <c r="C133" s="190"/>
      <c r="D133" s="191" t="s">
        <v>160</v>
      </c>
      <c r="E133" s="192" t="s">
        <v>1</v>
      </c>
      <c r="F133" s="193" t="s">
        <v>1244</v>
      </c>
      <c r="G133" s="190"/>
      <c r="H133" s="192" t="s">
        <v>1</v>
      </c>
      <c r="I133" s="190"/>
      <c r="J133" s="190"/>
      <c r="K133" s="190"/>
      <c r="L133" s="194"/>
      <c r="M133" s="195"/>
      <c r="N133" s="196"/>
      <c r="O133" s="196"/>
      <c r="P133" s="196"/>
      <c r="Q133" s="196"/>
      <c r="R133" s="196"/>
      <c r="S133" s="196"/>
      <c r="T133" s="197"/>
      <c r="AT133" s="198" t="s">
        <v>160</v>
      </c>
      <c r="AU133" s="198" t="s">
        <v>80</v>
      </c>
      <c r="AV133" s="12" t="s">
        <v>78</v>
      </c>
      <c r="AW133" s="12" t="s">
        <v>27</v>
      </c>
      <c r="AX133" s="12" t="s">
        <v>71</v>
      </c>
      <c r="AY133" s="198" t="s">
        <v>151</v>
      </c>
    </row>
    <row r="134" spans="2:65" s="12" customFormat="1" ht="11.25">
      <c r="B134" s="189"/>
      <c r="C134" s="190"/>
      <c r="D134" s="191" t="s">
        <v>160</v>
      </c>
      <c r="E134" s="192" t="s">
        <v>1</v>
      </c>
      <c r="F134" s="193" t="s">
        <v>1245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2" customFormat="1" ht="11.25">
      <c r="B135" s="189"/>
      <c r="C135" s="190"/>
      <c r="D135" s="191" t="s">
        <v>160</v>
      </c>
      <c r="E135" s="192" t="s">
        <v>1</v>
      </c>
      <c r="F135" s="193" t="s">
        <v>1246</v>
      </c>
      <c r="G135" s="190"/>
      <c r="H135" s="192" t="s">
        <v>1</v>
      </c>
      <c r="I135" s="190"/>
      <c r="J135" s="190"/>
      <c r="K135" s="190"/>
      <c r="L135" s="194"/>
      <c r="M135" s="195"/>
      <c r="N135" s="196"/>
      <c r="O135" s="196"/>
      <c r="P135" s="196"/>
      <c r="Q135" s="196"/>
      <c r="R135" s="196"/>
      <c r="S135" s="196"/>
      <c r="T135" s="197"/>
      <c r="AT135" s="198" t="s">
        <v>160</v>
      </c>
      <c r="AU135" s="198" t="s">
        <v>80</v>
      </c>
      <c r="AV135" s="12" t="s">
        <v>78</v>
      </c>
      <c r="AW135" s="12" t="s">
        <v>27</v>
      </c>
      <c r="AX135" s="12" t="s">
        <v>71</v>
      </c>
      <c r="AY135" s="198" t="s">
        <v>151</v>
      </c>
    </row>
    <row r="136" spans="2:65" s="12" customFormat="1" ht="11.25">
      <c r="B136" s="189"/>
      <c r="C136" s="190"/>
      <c r="D136" s="191" t="s">
        <v>160</v>
      </c>
      <c r="E136" s="192" t="s">
        <v>1</v>
      </c>
      <c r="F136" s="193" t="s">
        <v>1241</v>
      </c>
      <c r="G136" s="190"/>
      <c r="H136" s="192" t="s">
        <v>1</v>
      </c>
      <c r="I136" s="190"/>
      <c r="J136" s="190"/>
      <c r="K136" s="190"/>
      <c r="L136" s="194"/>
      <c r="M136" s="195"/>
      <c r="N136" s="196"/>
      <c r="O136" s="196"/>
      <c r="P136" s="196"/>
      <c r="Q136" s="196"/>
      <c r="R136" s="196"/>
      <c r="S136" s="196"/>
      <c r="T136" s="197"/>
      <c r="AT136" s="198" t="s">
        <v>160</v>
      </c>
      <c r="AU136" s="198" t="s">
        <v>80</v>
      </c>
      <c r="AV136" s="12" t="s">
        <v>78</v>
      </c>
      <c r="AW136" s="12" t="s">
        <v>27</v>
      </c>
      <c r="AX136" s="12" t="s">
        <v>71</v>
      </c>
      <c r="AY136" s="198" t="s">
        <v>151</v>
      </c>
    </row>
    <row r="137" spans="2:65" s="12" customFormat="1" ht="11.25">
      <c r="B137" s="189"/>
      <c r="C137" s="190"/>
      <c r="D137" s="191" t="s">
        <v>160</v>
      </c>
      <c r="E137" s="192" t="s">
        <v>1</v>
      </c>
      <c r="F137" s="193" t="s">
        <v>1247</v>
      </c>
      <c r="G137" s="190"/>
      <c r="H137" s="192" t="s">
        <v>1</v>
      </c>
      <c r="I137" s="190"/>
      <c r="J137" s="190"/>
      <c r="K137" s="190"/>
      <c r="L137" s="194"/>
      <c r="M137" s="195"/>
      <c r="N137" s="196"/>
      <c r="O137" s="196"/>
      <c r="P137" s="196"/>
      <c r="Q137" s="196"/>
      <c r="R137" s="196"/>
      <c r="S137" s="196"/>
      <c r="T137" s="197"/>
      <c r="AT137" s="198" t="s">
        <v>160</v>
      </c>
      <c r="AU137" s="198" t="s">
        <v>80</v>
      </c>
      <c r="AV137" s="12" t="s">
        <v>78</v>
      </c>
      <c r="AW137" s="12" t="s">
        <v>27</v>
      </c>
      <c r="AX137" s="12" t="s">
        <v>71</v>
      </c>
      <c r="AY137" s="198" t="s">
        <v>151</v>
      </c>
    </row>
    <row r="138" spans="2:65" s="13" customFormat="1" ht="11.25">
      <c r="B138" s="199"/>
      <c r="C138" s="200"/>
      <c r="D138" s="191" t="s">
        <v>160</v>
      </c>
      <c r="E138" s="201" t="s">
        <v>1</v>
      </c>
      <c r="F138" s="202" t="s">
        <v>78</v>
      </c>
      <c r="G138" s="200"/>
      <c r="H138" s="203">
        <v>1</v>
      </c>
      <c r="I138" s="200"/>
      <c r="J138" s="200"/>
      <c r="K138" s="200"/>
      <c r="L138" s="204"/>
      <c r="M138" s="205"/>
      <c r="N138" s="206"/>
      <c r="O138" s="206"/>
      <c r="P138" s="206"/>
      <c r="Q138" s="206"/>
      <c r="R138" s="206"/>
      <c r="S138" s="206"/>
      <c r="T138" s="207"/>
      <c r="AT138" s="208" t="s">
        <v>160</v>
      </c>
      <c r="AU138" s="208" t="s">
        <v>80</v>
      </c>
      <c r="AV138" s="13" t="s">
        <v>80</v>
      </c>
      <c r="AW138" s="13" t="s">
        <v>27</v>
      </c>
      <c r="AX138" s="13" t="s">
        <v>78</v>
      </c>
      <c r="AY138" s="208" t="s">
        <v>151</v>
      </c>
    </row>
    <row r="139" spans="2:65" s="1" customFormat="1" ht="16.5" customHeight="1">
      <c r="B139" s="31"/>
      <c r="C139" s="219" t="s">
        <v>327</v>
      </c>
      <c r="D139" s="219" t="s">
        <v>279</v>
      </c>
      <c r="E139" s="220" t="s">
        <v>113</v>
      </c>
      <c r="F139" s="221" t="s">
        <v>1248</v>
      </c>
      <c r="G139" s="222" t="s">
        <v>212</v>
      </c>
      <c r="H139" s="223">
        <v>1</v>
      </c>
      <c r="I139" s="224"/>
      <c r="J139" s="224">
        <f>ROUND(I139*H139,2)</f>
        <v>0</v>
      </c>
      <c r="K139" s="221" t="s">
        <v>1</v>
      </c>
      <c r="L139" s="225"/>
      <c r="M139" s="226" t="s">
        <v>1</v>
      </c>
      <c r="N139" s="227" t="s">
        <v>36</v>
      </c>
      <c r="O139" s="185">
        <v>0</v>
      </c>
      <c r="P139" s="185">
        <f>O139*H139</f>
        <v>0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AR139" s="187" t="s">
        <v>1231</v>
      </c>
      <c r="AT139" s="187" t="s">
        <v>279</v>
      </c>
      <c r="AU139" s="187" t="s">
        <v>80</v>
      </c>
      <c r="AY139" s="17" t="s">
        <v>151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7" t="s">
        <v>78</v>
      </c>
      <c r="BK139" s="188">
        <f>ROUND(I139*H139,2)</f>
        <v>0</v>
      </c>
      <c r="BL139" s="17" t="s">
        <v>1231</v>
      </c>
      <c r="BM139" s="187" t="s">
        <v>1249</v>
      </c>
    </row>
    <row r="140" spans="2:65" s="12" customFormat="1" ht="11.25">
      <c r="B140" s="189"/>
      <c r="C140" s="190"/>
      <c r="D140" s="191" t="s">
        <v>160</v>
      </c>
      <c r="E140" s="192" t="s">
        <v>1</v>
      </c>
      <c r="F140" s="193" t="s">
        <v>1250</v>
      </c>
      <c r="G140" s="190"/>
      <c r="H140" s="192" t="s">
        <v>1</v>
      </c>
      <c r="I140" s="190"/>
      <c r="J140" s="190"/>
      <c r="K140" s="190"/>
      <c r="L140" s="194"/>
      <c r="M140" s="195"/>
      <c r="N140" s="196"/>
      <c r="O140" s="196"/>
      <c r="P140" s="196"/>
      <c r="Q140" s="196"/>
      <c r="R140" s="196"/>
      <c r="S140" s="196"/>
      <c r="T140" s="197"/>
      <c r="AT140" s="198" t="s">
        <v>160</v>
      </c>
      <c r="AU140" s="198" t="s">
        <v>80</v>
      </c>
      <c r="AV140" s="12" t="s">
        <v>78</v>
      </c>
      <c r="AW140" s="12" t="s">
        <v>27</v>
      </c>
      <c r="AX140" s="12" t="s">
        <v>71</v>
      </c>
      <c r="AY140" s="198" t="s">
        <v>151</v>
      </c>
    </row>
    <row r="141" spans="2:65" s="12" customFormat="1" ht="11.25">
      <c r="B141" s="189"/>
      <c r="C141" s="190"/>
      <c r="D141" s="191" t="s">
        <v>160</v>
      </c>
      <c r="E141" s="192" t="s">
        <v>1</v>
      </c>
      <c r="F141" s="193" t="s">
        <v>1246</v>
      </c>
      <c r="G141" s="190"/>
      <c r="H141" s="192" t="s">
        <v>1</v>
      </c>
      <c r="I141" s="190"/>
      <c r="J141" s="190"/>
      <c r="K141" s="190"/>
      <c r="L141" s="194"/>
      <c r="M141" s="195"/>
      <c r="N141" s="196"/>
      <c r="O141" s="196"/>
      <c r="P141" s="196"/>
      <c r="Q141" s="196"/>
      <c r="R141" s="196"/>
      <c r="S141" s="196"/>
      <c r="T141" s="197"/>
      <c r="AT141" s="198" t="s">
        <v>160</v>
      </c>
      <c r="AU141" s="198" t="s">
        <v>80</v>
      </c>
      <c r="AV141" s="12" t="s">
        <v>78</v>
      </c>
      <c r="AW141" s="12" t="s">
        <v>27</v>
      </c>
      <c r="AX141" s="12" t="s">
        <v>71</v>
      </c>
      <c r="AY141" s="198" t="s">
        <v>151</v>
      </c>
    </row>
    <row r="142" spans="2:65" s="12" customFormat="1" ht="11.25">
      <c r="B142" s="189"/>
      <c r="C142" s="190"/>
      <c r="D142" s="191" t="s">
        <v>160</v>
      </c>
      <c r="E142" s="192" t="s">
        <v>1</v>
      </c>
      <c r="F142" s="193" t="s">
        <v>1241</v>
      </c>
      <c r="G142" s="190"/>
      <c r="H142" s="192" t="s">
        <v>1</v>
      </c>
      <c r="I142" s="190"/>
      <c r="J142" s="190"/>
      <c r="K142" s="190"/>
      <c r="L142" s="194"/>
      <c r="M142" s="195"/>
      <c r="N142" s="196"/>
      <c r="O142" s="196"/>
      <c r="P142" s="196"/>
      <c r="Q142" s="196"/>
      <c r="R142" s="196"/>
      <c r="S142" s="196"/>
      <c r="T142" s="197"/>
      <c r="AT142" s="198" t="s">
        <v>160</v>
      </c>
      <c r="AU142" s="198" t="s">
        <v>80</v>
      </c>
      <c r="AV142" s="12" t="s">
        <v>78</v>
      </c>
      <c r="AW142" s="12" t="s">
        <v>27</v>
      </c>
      <c r="AX142" s="12" t="s">
        <v>71</v>
      </c>
      <c r="AY142" s="198" t="s">
        <v>151</v>
      </c>
    </row>
    <row r="143" spans="2:65" s="12" customFormat="1" ht="11.25">
      <c r="B143" s="189"/>
      <c r="C143" s="190"/>
      <c r="D143" s="191" t="s">
        <v>160</v>
      </c>
      <c r="E143" s="192" t="s">
        <v>1</v>
      </c>
      <c r="F143" s="193" t="s">
        <v>1251</v>
      </c>
      <c r="G143" s="190"/>
      <c r="H143" s="192" t="s">
        <v>1</v>
      </c>
      <c r="I143" s="190"/>
      <c r="J143" s="190"/>
      <c r="K143" s="190"/>
      <c r="L143" s="194"/>
      <c r="M143" s="195"/>
      <c r="N143" s="196"/>
      <c r="O143" s="196"/>
      <c r="P143" s="196"/>
      <c r="Q143" s="196"/>
      <c r="R143" s="196"/>
      <c r="S143" s="196"/>
      <c r="T143" s="197"/>
      <c r="AT143" s="198" t="s">
        <v>160</v>
      </c>
      <c r="AU143" s="198" t="s">
        <v>80</v>
      </c>
      <c r="AV143" s="12" t="s">
        <v>78</v>
      </c>
      <c r="AW143" s="12" t="s">
        <v>27</v>
      </c>
      <c r="AX143" s="12" t="s">
        <v>71</v>
      </c>
      <c r="AY143" s="198" t="s">
        <v>151</v>
      </c>
    </row>
    <row r="144" spans="2:65" s="13" customFormat="1" ht="11.25">
      <c r="B144" s="199"/>
      <c r="C144" s="200"/>
      <c r="D144" s="191" t="s">
        <v>160</v>
      </c>
      <c r="E144" s="201" t="s">
        <v>1</v>
      </c>
      <c r="F144" s="202" t="s">
        <v>78</v>
      </c>
      <c r="G144" s="200"/>
      <c r="H144" s="203">
        <v>1</v>
      </c>
      <c r="I144" s="200"/>
      <c r="J144" s="200"/>
      <c r="K144" s="200"/>
      <c r="L144" s="204"/>
      <c r="M144" s="205"/>
      <c r="N144" s="206"/>
      <c r="O144" s="206"/>
      <c r="P144" s="206"/>
      <c r="Q144" s="206"/>
      <c r="R144" s="206"/>
      <c r="S144" s="206"/>
      <c r="T144" s="207"/>
      <c r="AT144" s="208" t="s">
        <v>160</v>
      </c>
      <c r="AU144" s="208" t="s">
        <v>80</v>
      </c>
      <c r="AV144" s="13" t="s">
        <v>80</v>
      </c>
      <c r="AW144" s="13" t="s">
        <v>27</v>
      </c>
      <c r="AX144" s="13" t="s">
        <v>78</v>
      </c>
      <c r="AY144" s="208" t="s">
        <v>151</v>
      </c>
    </row>
    <row r="145" spans="2:65" s="1" customFormat="1" ht="16.5" customHeight="1">
      <c r="B145" s="31"/>
      <c r="C145" s="219" t="s">
        <v>215</v>
      </c>
      <c r="D145" s="219" t="s">
        <v>279</v>
      </c>
      <c r="E145" s="220" t="s">
        <v>870</v>
      </c>
      <c r="F145" s="221" t="s">
        <v>1252</v>
      </c>
      <c r="G145" s="222" t="s">
        <v>212</v>
      </c>
      <c r="H145" s="223">
        <v>1</v>
      </c>
      <c r="I145" s="224"/>
      <c r="J145" s="224">
        <f>ROUND(I145*H145,2)</f>
        <v>0</v>
      </c>
      <c r="K145" s="221" t="s">
        <v>1</v>
      </c>
      <c r="L145" s="225"/>
      <c r="M145" s="226" t="s">
        <v>1</v>
      </c>
      <c r="N145" s="227" t="s">
        <v>36</v>
      </c>
      <c r="O145" s="185">
        <v>0</v>
      </c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AR145" s="187" t="s">
        <v>1231</v>
      </c>
      <c r="AT145" s="187" t="s">
        <v>279</v>
      </c>
      <c r="AU145" s="187" t="s">
        <v>80</v>
      </c>
      <c r="AY145" s="17" t="s">
        <v>151</v>
      </c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7" t="s">
        <v>78</v>
      </c>
      <c r="BK145" s="188">
        <f>ROUND(I145*H145,2)</f>
        <v>0</v>
      </c>
      <c r="BL145" s="17" t="s">
        <v>1231</v>
      </c>
      <c r="BM145" s="187" t="s">
        <v>1253</v>
      </c>
    </row>
    <row r="146" spans="2:65" s="12" customFormat="1" ht="22.5">
      <c r="B146" s="189"/>
      <c r="C146" s="190"/>
      <c r="D146" s="191" t="s">
        <v>160</v>
      </c>
      <c r="E146" s="192" t="s">
        <v>1</v>
      </c>
      <c r="F146" s="193" t="s">
        <v>1254</v>
      </c>
      <c r="G146" s="190"/>
      <c r="H146" s="192" t="s">
        <v>1</v>
      </c>
      <c r="I146" s="190"/>
      <c r="J146" s="190"/>
      <c r="K146" s="190"/>
      <c r="L146" s="194"/>
      <c r="M146" s="195"/>
      <c r="N146" s="196"/>
      <c r="O146" s="196"/>
      <c r="P146" s="196"/>
      <c r="Q146" s="196"/>
      <c r="R146" s="196"/>
      <c r="S146" s="196"/>
      <c r="T146" s="197"/>
      <c r="AT146" s="198" t="s">
        <v>160</v>
      </c>
      <c r="AU146" s="198" t="s">
        <v>80</v>
      </c>
      <c r="AV146" s="12" t="s">
        <v>78</v>
      </c>
      <c r="AW146" s="12" t="s">
        <v>27</v>
      </c>
      <c r="AX146" s="12" t="s">
        <v>71</v>
      </c>
      <c r="AY146" s="198" t="s">
        <v>151</v>
      </c>
    </row>
    <row r="147" spans="2:65" s="12" customFormat="1" ht="11.25">
      <c r="B147" s="189"/>
      <c r="C147" s="190"/>
      <c r="D147" s="191" t="s">
        <v>160</v>
      </c>
      <c r="E147" s="192" t="s">
        <v>1</v>
      </c>
      <c r="F147" s="193" t="s">
        <v>1255</v>
      </c>
      <c r="G147" s="190"/>
      <c r="H147" s="192" t="s">
        <v>1</v>
      </c>
      <c r="I147" s="190"/>
      <c r="J147" s="190"/>
      <c r="K147" s="190"/>
      <c r="L147" s="194"/>
      <c r="M147" s="195"/>
      <c r="N147" s="196"/>
      <c r="O147" s="196"/>
      <c r="P147" s="196"/>
      <c r="Q147" s="196"/>
      <c r="R147" s="196"/>
      <c r="S147" s="196"/>
      <c r="T147" s="197"/>
      <c r="AT147" s="198" t="s">
        <v>160</v>
      </c>
      <c r="AU147" s="198" t="s">
        <v>80</v>
      </c>
      <c r="AV147" s="12" t="s">
        <v>78</v>
      </c>
      <c r="AW147" s="12" t="s">
        <v>27</v>
      </c>
      <c r="AX147" s="12" t="s">
        <v>71</v>
      </c>
      <c r="AY147" s="198" t="s">
        <v>151</v>
      </c>
    </row>
    <row r="148" spans="2:65" s="12" customFormat="1" ht="11.25">
      <c r="B148" s="189"/>
      <c r="C148" s="190"/>
      <c r="D148" s="191" t="s">
        <v>160</v>
      </c>
      <c r="E148" s="192" t="s">
        <v>1</v>
      </c>
      <c r="F148" s="193" t="s">
        <v>1256</v>
      </c>
      <c r="G148" s="190"/>
      <c r="H148" s="192" t="s">
        <v>1</v>
      </c>
      <c r="I148" s="190"/>
      <c r="J148" s="190"/>
      <c r="K148" s="190"/>
      <c r="L148" s="194"/>
      <c r="M148" s="195"/>
      <c r="N148" s="196"/>
      <c r="O148" s="196"/>
      <c r="P148" s="196"/>
      <c r="Q148" s="196"/>
      <c r="R148" s="196"/>
      <c r="S148" s="196"/>
      <c r="T148" s="197"/>
      <c r="AT148" s="198" t="s">
        <v>160</v>
      </c>
      <c r="AU148" s="198" t="s">
        <v>80</v>
      </c>
      <c r="AV148" s="12" t="s">
        <v>78</v>
      </c>
      <c r="AW148" s="12" t="s">
        <v>27</v>
      </c>
      <c r="AX148" s="12" t="s">
        <v>71</v>
      </c>
      <c r="AY148" s="198" t="s">
        <v>151</v>
      </c>
    </row>
    <row r="149" spans="2:65" s="12" customFormat="1" ht="11.25">
      <c r="B149" s="189"/>
      <c r="C149" s="190"/>
      <c r="D149" s="191" t="s">
        <v>160</v>
      </c>
      <c r="E149" s="192" t="s">
        <v>1</v>
      </c>
      <c r="F149" s="193" t="s">
        <v>1257</v>
      </c>
      <c r="G149" s="190"/>
      <c r="H149" s="192" t="s">
        <v>1</v>
      </c>
      <c r="I149" s="190"/>
      <c r="J149" s="190"/>
      <c r="K149" s="190"/>
      <c r="L149" s="194"/>
      <c r="M149" s="195"/>
      <c r="N149" s="196"/>
      <c r="O149" s="196"/>
      <c r="P149" s="196"/>
      <c r="Q149" s="196"/>
      <c r="R149" s="196"/>
      <c r="S149" s="196"/>
      <c r="T149" s="197"/>
      <c r="AT149" s="198" t="s">
        <v>160</v>
      </c>
      <c r="AU149" s="198" t="s">
        <v>80</v>
      </c>
      <c r="AV149" s="12" t="s">
        <v>78</v>
      </c>
      <c r="AW149" s="12" t="s">
        <v>27</v>
      </c>
      <c r="AX149" s="12" t="s">
        <v>71</v>
      </c>
      <c r="AY149" s="198" t="s">
        <v>151</v>
      </c>
    </row>
    <row r="150" spans="2:65" s="12" customFormat="1" ht="11.25">
      <c r="B150" s="189"/>
      <c r="C150" s="190"/>
      <c r="D150" s="191" t="s">
        <v>160</v>
      </c>
      <c r="E150" s="192" t="s">
        <v>1</v>
      </c>
      <c r="F150" s="193" t="s">
        <v>1258</v>
      </c>
      <c r="G150" s="190"/>
      <c r="H150" s="192" t="s">
        <v>1</v>
      </c>
      <c r="I150" s="190"/>
      <c r="J150" s="190"/>
      <c r="K150" s="190"/>
      <c r="L150" s="194"/>
      <c r="M150" s="195"/>
      <c r="N150" s="196"/>
      <c r="O150" s="196"/>
      <c r="P150" s="196"/>
      <c r="Q150" s="196"/>
      <c r="R150" s="196"/>
      <c r="S150" s="196"/>
      <c r="T150" s="197"/>
      <c r="AT150" s="198" t="s">
        <v>160</v>
      </c>
      <c r="AU150" s="198" t="s">
        <v>80</v>
      </c>
      <c r="AV150" s="12" t="s">
        <v>78</v>
      </c>
      <c r="AW150" s="12" t="s">
        <v>27</v>
      </c>
      <c r="AX150" s="12" t="s">
        <v>71</v>
      </c>
      <c r="AY150" s="198" t="s">
        <v>151</v>
      </c>
    </row>
    <row r="151" spans="2:65" s="12" customFormat="1" ht="22.5">
      <c r="B151" s="189"/>
      <c r="C151" s="190"/>
      <c r="D151" s="191" t="s">
        <v>160</v>
      </c>
      <c r="E151" s="192" t="s">
        <v>1</v>
      </c>
      <c r="F151" s="193" t="s">
        <v>1259</v>
      </c>
      <c r="G151" s="190"/>
      <c r="H151" s="192" t="s">
        <v>1</v>
      </c>
      <c r="I151" s="190"/>
      <c r="J151" s="190"/>
      <c r="K151" s="190"/>
      <c r="L151" s="194"/>
      <c r="M151" s="195"/>
      <c r="N151" s="196"/>
      <c r="O151" s="196"/>
      <c r="P151" s="196"/>
      <c r="Q151" s="196"/>
      <c r="R151" s="196"/>
      <c r="S151" s="196"/>
      <c r="T151" s="197"/>
      <c r="AT151" s="198" t="s">
        <v>160</v>
      </c>
      <c r="AU151" s="198" t="s">
        <v>80</v>
      </c>
      <c r="AV151" s="12" t="s">
        <v>78</v>
      </c>
      <c r="AW151" s="12" t="s">
        <v>27</v>
      </c>
      <c r="AX151" s="12" t="s">
        <v>71</v>
      </c>
      <c r="AY151" s="198" t="s">
        <v>151</v>
      </c>
    </row>
    <row r="152" spans="2:65" s="13" customFormat="1" ht="11.25">
      <c r="B152" s="199"/>
      <c r="C152" s="200"/>
      <c r="D152" s="191" t="s">
        <v>160</v>
      </c>
      <c r="E152" s="201" t="s">
        <v>1</v>
      </c>
      <c r="F152" s="202" t="s">
        <v>78</v>
      </c>
      <c r="G152" s="200"/>
      <c r="H152" s="203">
        <v>1</v>
      </c>
      <c r="I152" s="200"/>
      <c r="J152" s="200"/>
      <c r="K152" s="200"/>
      <c r="L152" s="204"/>
      <c r="M152" s="247"/>
      <c r="N152" s="248"/>
      <c r="O152" s="248"/>
      <c r="P152" s="248"/>
      <c r="Q152" s="248"/>
      <c r="R152" s="248"/>
      <c r="S152" s="248"/>
      <c r="T152" s="249"/>
      <c r="AT152" s="208" t="s">
        <v>160</v>
      </c>
      <c r="AU152" s="208" t="s">
        <v>80</v>
      </c>
      <c r="AV152" s="13" t="s">
        <v>80</v>
      </c>
      <c r="AW152" s="13" t="s">
        <v>27</v>
      </c>
      <c r="AX152" s="13" t="s">
        <v>78</v>
      </c>
      <c r="AY152" s="208" t="s">
        <v>151</v>
      </c>
    </row>
    <row r="153" spans="2:65" s="1" customFormat="1" ht="6.95" customHeight="1">
      <c r="B153" s="46"/>
      <c r="C153" s="47"/>
      <c r="D153" s="47"/>
      <c r="E153" s="47"/>
      <c r="F153" s="47"/>
      <c r="G153" s="47"/>
      <c r="H153" s="47"/>
      <c r="I153" s="47"/>
      <c r="J153" s="47"/>
      <c r="K153" s="47"/>
      <c r="L153" s="35"/>
    </row>
  </sheetData>
  <sheetProtection password="D83D" sheet="1" objects="1" scenarios="1" formatColumns="0" formatRows="0" autoFilter="0"/>
  <autoFilter ref="C117:K152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37"/>
  <sheetViews>
    <sheetView showGridLines="0" workbookViewId="0">
      <selection activeCell="I121" sqref="I121:I13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115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s="1" customFormat="1" ht="12" customHeight="1">
      <c r="B8" s="35"/>
      <c r="D8" s="111" t="s">
        <v>117</v>
      </c>
      <c r="L8" s="35"/>
    </row>
    <row r="9" spans="1:46" s="1" customFormat="1" ht="36.950000000000003" customHeight="1">
      <c r="B9" s="35"/>
      <c r="E9" s="293" t="s">
        <v>1260</v>
      </c>
      <c r="F9" s="292"/>
      <c r="G9" s="292"/>
      <c r="H9" s="292"/>
      <c r="L9" s="35"/>
    </row>
    <row r="10" spans="1:46" s="1" customFormat="1" ht="11.25">
      <c r="B10" s="35"/>
      <c r="L10" s="35"/>
    </row>
    <row r="11" spans="1:46" s="1" customFormat="1" ht="12" customHeight="1">
      <c r="B11" s="35"/>
      <c r="D11" s="111" t="s">
        <v>16</v>
      </c>
      <c r="F11" s="102" t="s">
        <v>1</v>
      </c>
      <c r="I11" s="111" t="s">
        <v>17</v>
      </c>
      <c r="J11" s="102" t="s">
        <v>1</v>
      </c>
      <c r="L11" s="35"/>
    </row>
    <row r="12" spans="1:46" s="1" customFormat="1" ht="12" customHeight="1">
      <c r="B12" s="35"/>
      <c r="D12" s="111" t="s">
        <v>18</v>
      </c>
      <c r="F12" s="102" t="s">
        <v>15</v>
      </c>
      <c r="I12" s="111" t="s">
        <v>19</v>
      </c>
      <c r="J12" s="112" t="str">
        <f>'Rekapitulace stavby'!AN8</f>
        <v>10. 1. 2019</v>
      </c>
      <c r="L12" s="35"/>
    </row>
    <row r="13" spans="1:46" s="1" customFormat="1" ht="10.9" customHeight="1">
      <c r="B13" s="35"/>
      <c r="L13" s="35"/>
    </row>
    <row r="14" spans="1:46" s="1" customFormat="1" ht="12" customHeight="1">
      <c r="B14" s="35"/>
      <c r="D14" s="111" t="s">
        <v>21</v>
      </c>
      <c r="I14" s="111" t="s">
        <v>22</v>
      </c>
      <c r="J14" s="102" t="str">
        <f>IF('Rekapitulace stavby'!AN10="","",'Rekapitulace stavby'!AN10)</f>
        <v/>
      </c>
      <c r="L14" s="35"/>
    </row>
    <row r="15" spans="1:46" s="1" customFormat="1" ht="18" customHeight="1">
      <c r="B15" s="35"/>
      <c r="E15" s="102" t="str">
        <f>IF('Rekapitulace stavby'!E11="","",'Rekapitulace stavby'!E11)</f>
        <v xml:space="preserve"> </v>
      </c>
      <c r="I15" s="111" t="s">
        <v>24</v>
      </c>
      <c r="J15" s="102" t="str">
        <f>IF('Rekapitulace stavby'!AN11="","",'Rekapitulace stavby'!AN11)</f>
        <v/>
      </c>
      <c r="L15" s="35"/>
    </row>
    <row r="16" spans="1:46" s="1" customFormat="1" ht="6.95" customHeight="1">
      <c r="B16" s="35"/>
      <c r="L16" s="35"/>
    </row>
    <row r="17" spans="2:12" s="1" customFormat="1" ht="12" customHeight="1">
      <c r="B17" s="35"/>
      <c r="D17" s="111" t="s">
        <v>25</v>
      </c>
      <c r="I17" s="111" t="s">
        <v>22</v>
      </c>
      <c r="J17" s="102" t="str">
        <f>'Rekapitulace stavby'!AN13</f>
        <v/>
      </c>
      <c r="L17" s="35"/>
    </row>
    <row r="18" spans="2:12" s="1" customFormat="1" ht="18" customHeight="1">
      <c r="B18" s="35"/>
      <c r="E18" s="294" t="str">
        <f>'Rekapitulace stavby'!E14</f>
        <v xml:space="preserve"> </v>
      </c>
      <c r="F18" s="294"/>
      <c r="G18" s="294"/>
      <c r="H18" s="294"/>
      <c r="I18" s="111" t="s">
        <v>24</v>
      </c>
      <c r="J18" s="102" t="str">
        <f>'Rekapitulace stavby'!AN14</f>
        <v/>
      </c>
      <c r="L18" s="35"/>
    </row>
    <row r="19" spans="2:12" s="1" customFormat="1" ht="6.95" customHeight="1">
      <c r="B19" s="35"/>
      <c r="L19" s="35"/>
    </row>
    <row r="20" spans="2:12" s="1" customFormat="1" ht="12" customHeight="1">
      <c r="B20" s="35"/>
      <c r="D20" s="111" t="s">
        <v>26</v>
      </c>
      <c r="I20" s="111" t="s">
        <v>22</v>
      </c>
      <c r="J20" s="102" t="str">
        <f>IF('Rekapitulace stavby'!AN16="","",'Rekapitulace stavby'!AN16)</f>
        <v/>
      </c>
      <c r="L20" s="35"/>
    </row>
    <row r="21" spans="2:12" s="1" customFormat="1" ht="18" customHeight="1">
      <c r="B21" s="35"/>
      <c r="E21" s="102" t="str">
        <f>IF('Rekapitulace stavby'!E17="","",'Rekapitulace stavby'!E17)</f>
        <v xml:space="preserve"> </v>
      </c>
      <c r="I21" s="111" t="s">
        <v>24</v>
      </c>
      <c r="J21" s="102" t="str">
        <f>IF('Rekapitulace stavby'!AN17="","",'Rekapitulace stavby'!AN17)</f>
        <v/>
      </c>
      <c r="L21" s="35"/>
    </row>
    <row r="22" spans="2:12" s="1" customFormat="1" ht="6.95" customHeight="1">
      <c r="B22" s="35"/>
      <c r="L22" s="35"/>
    </row>
    <row r="23" spans="2:12" s="1" customFormat="1" ht="12" customHeight="1">
      <c r="B23" s="35"/>
      <c r="D23" s="111" t="s">
        <v>28</v>
      </c>
      <c r="I23" s="111" t="s">
        <v>22</v>
      </c>
      <c r="J23" s="102" t="s">
        <v>1</v>
      </c>
      <c r="L23" s="35"/>
    </row>
    <row r="24" spans="2:12" s="1" customFormat="1" ht="18" customHeight="1">
      <c r="B24" s="35"/>
      <c r="E24" s="102" t="s">
        <v>29</v>
      </c>
      <c r="I24" s="111" t="s">
        <v>24</v>
      </c>
      <c r="J24" s="102" t="s">
        <v>1</v>
      </c>
      <c r="L24" s="35"/>
    </row>
    <row r="25" spans="2:12" s="1" customFormat="1" ht="6.95" customHeight="1">
      <c r="B25" s="35"/>
      <c r="L25" s="35"/>
    </row>
    <row r="26" spans="2:12" s="1" customFormat="1" ht="12" customHeight="1">
      <c r="B26" s="35"/>
      <c r="D26" s="111" t="s">
        <v>30</v>
      </c>
      <c r="L26" s="35"/>
    </row>
    <row r="27" spans="2:12" s="7" customFormat="1" ht="16.5" customHeight="1">
      <c r="B27" s="113"/>
      <c r="E27" s="295" t="s">
        <v>1</v>
      </c>
      <c r="F27" s="295"/>
      <c r="G27" s="295"/>
      <c r="H27" s="295"/>
      <c r="L27" s="113"/>
    </row>
    <row r="28" spans="2:12" s="1" customFormat="1" ht="6.95" customHeight="1">
      <c r="B28" s="35"/>
      <c r="L28" s="35"/>
    </row>
    <row r="29" spans="2:12" s="1" customFormat="1" ht="6.95" customHeight="1">
      <c r="B29" s="35"/>
      <c r="D29" s="59"/>
      <c r="E29" s="59"/>
      <c r="F29" s="59"/>
      <c r="G29" s="59"/>
      <c r="H29" s="59"/>
      <c r="I29" s="59"/>
      <c r="J29" s="59"/>
      <c r="K29" s="59"/>
      <c r="L29" s="35"/>
    </row>
    <row r="30" spans="2:12" s="1" customFormat="1" ht="25.35" customHeight="1">
      <c r="B30" s="35"/>
      <c r="D30" s="114" t="s">
        <v>31</v>
      </c>
      <c r="J30" s="115">
        <f>ROUND(J118, 2)</f>
        <v>0</v>
      </c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14.45" customHeight="1">
      <c r="B32" s="35"/>
      <c r="F32" s="116" t="s">
        <v>33</v>
      </c>
      <c r="I32" s="116" t="s">
        <v>32</v>
      </c>
      <c r="J32" s="116" t="s">
        <v>34</v>
      </c>
      <c r="L32" s="35"/>
    </row>
    <row r="33" spans="2:12" s="1" customFormat="1" ht="14.45" customHeight="1">
      <c r="B33" s="35"/>
      <c r="D33" s="117" t="s">
        <v>35</v>
      </c>
      <c r="E33" s="111" t="s">
        <v>36</v>
      </c>
      <c r="F33" s="118">
        <f>ROUND((SUM(BE118:BE136)),  2)</f>
        <v>0</v>
      </c>
      <c r="I33" s="119">
        <v>0.21</v>
      </c>
      <c r="J33" s="118">
        <f>ROUND(((SUM(BE118:BE136))*I33),  2)</f>
        <v>0</v>
      </c>
      <c r="L33" s="35"/>
    </row>
    <row r="34" spans="2:12" s="1" customFormat="1" ht="14.45" customHeight="1">
      <c r="B34" s="35"/>
      <c r="E34" s="111" t="s">
        <v>37</v>
      </c>
      <c r="F34" s="118">
        <f>ROUND((SUM(BF118:BF136)),  2)</f>
        <v>0</v>
      </c>
      <c r="I34" s="119">
        <v>0.15</v>
      </c>
      <c r="J34" s="118">
        <f>ROUND(((SUM(BF118:BF136))*I34),  2)</f>
        <v>0</v>
      </c>
      <c r="L34" s="35"/>
    </row>
    <row r="35" spans="2:12" s="1" customFormat="1" ht="14.45" hidden="1" customHeight="1">
      <c r="B35" s="35"/>
      <c r="E35" s="111" t="s">
        <v>38</v>
      </c>
      <c r="F35" s="118">
        <f>ROUND((SUM(BG118:BG136)),  2)</f>
        <v>0</v>
      </c>
      <c r="I35" s="119">
        <v>0.21</v>
      </c>
      <c r="J35" s="118">
        <f>0</f>
        <v>0</v>
      </c>
      <c r="L35" s="35"/>
    </row>
    <row r="36" spans="2:12" s="1" customFormat="1" ht="14.45" hidden="1" customHeight="1">
      <c r="B36" s="35"/>
      <c r="E36" s="111" t="s">
        <v>39</v>
      </c>
      <c r="F36" s="118">
        <f>ROUND((SUM(BH118:BH136)),  2)</f>
        <v>0</v>
      </c>
      <c r="I36" s="119">
        <v>0.15</v>
      </c>
      <c r="J36" s="118">
        <f>0</f>
        <v>0</v>
      </c>
      <c r="L36" s="35"/>
    </row>
    <row r="37" spans="2:12" s="1" customFormat="1" ht="14.45" hidden="1" customHeight="1">
      <c r="B37" s="35"/>
      <c r="E37" s="111" t="s">
        <v>40</v>
      </c>
      <c r="F37" s="118">
        <f>ROUND((SUM(BI118:BI136)),  2)</f>
        <v>0</v>
      </c>
      <c r="I37" s="119">
        <v>0</v>
      </c>
      <c r="J37" s="118">
        <f>0</f>
        <v>0</v>
      </c>
      <c r="L37" s="35"/>
    </row>
    <row r="38" spans="2:12" s="1" customFormat="1" ht="6.95" customHeight="1">
      <c r="B38" s="35"/>
      <c r="L38" s="35"/>
    </row>
    <row r="39" spans="2:12" s="1" customFormat="1" ht="25.35" customHeight="1">
      <c r="B39" s="35"/>
      <c r="C39" s="120"/>
      <c r="D39" s="121" t="s">
        <v>41</v>
      </c>
      <c r="E39" s="122"/>
      <c r="F39" s="122"/>
      <c r="G39" s="123" t="s">
        <v>42</v>
      </c>
      <c r="H39" s="124" t="s">
        <v>43</v>
      </c>
      <c r="I39" s="122"/>
      <c r="J39" s="125">
        <f>SUM(J30:J37)</f>
        <v>0</v>
      </c>
      <c r="K39" s="126"/>
      <c r="L39" s="35"/>
    </row>
    <row r="40" spans="2:12" s="1" customFormat="1" ht="14.45" customHeight="1">
      <c r="B40" s="35"/>
      <c r="L40" s="35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47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47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47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47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47" s="1" customFormat="1" ht="12" customHeight="1">
      <c r="B86" s="31"/>
      <c r="C86" s="28" t="s">
        <v>117</v>
      </c>
      <c r="D86" s="32"/>
      <c r="E86" s="32"/>
      <c r="F86" s="32"/>
      <c r="G86" s="32"/>
      <c r="H86" s="32"/>
      <c r="I86" s="32"/>
      <c r="J86" s="32"/>
      <c r="K86" s="32"/>
      <c r="L86" s="35"/>
    </row>
    <row r="87" spans="2:47" s="1" customFormat="1" ht="16.5" customHeight="1">
      <c r="B87" s="31"/>
      <c r="C87" s="32"/>
      <c r="D87" s="32"/>
      <c r="E87" s="286" t="str">
        <f>E9</f>
        <v>05 - Vedlejší a ostatní náklady</v>
      </c>
      <c r="F87" s="298"/>
      <c r="G87" s="298"/>
      <c r="H87" s="298"/>
      <c r="I87" s="32"/>
      <c r="J87" s="32"/>
      <c r="K87" s="32"/>
      <c r="L87" s="35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5"/>
    </row>
    <row r="89" spans="2:47" s="1" customFormat="1" ht="12" customHeight="1">
      <c r="B89" s="31"/>
      <c r="C89" s="28" t="s">
        <v>18</v>
      </c>
      <c r="D89" s="32"/>
      <c r="E89" s="32"/>
      <c r="F89" s="26" t="str">
        <f>F12</f>
        <v>Hrádek</v>
      </c>
      <c r="G89" s="32"/>
      <c r="H89" s="32"/>
      <c r="I89" s="28" t="s">
        <v>19</v>
      </c>
      <c r="J89" s="58" t="str">
        <f>IF(J12="","",J12)</f>
        <v>10. 1. 2019</v>
      </c>
      <c r="K89" s="32"/>
      <c r="L89" s="35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47" s="1" customFormat="1" ht="15.2" customHeight="1">
      <c r="B91" s="31"/>
      <c r="C91" s="28" t="s">
        <v>21</v>
      </c>
      <c r="D91" s="32"/>
      <c r="E91" s="32"/>
      <c r="F91" s="26" t="str">
        <f>E15</f>
        <v xml:space="preserve"> </v>
      </c>
      <c r="G91" s="32"/>
      <c r="H91" s="32"/>
      <c r="I91" s="28" t="s">
        <v>26</v>
      </c>
      <c r="J91" s="29" t="str">
        <f>E21</f>
        <v xml:space="preserve"> </v>
      </c>
      <c r="K91" s="32"/>
      <c r="L91" s="35"/>
    </row>
    <row r="92" spans="2:47" s="1" customFormat="1" ht="15.2" customHeight="1">
      <c r="B92" s="31"/>
      <c r="C92" s="28" t="s">
        <v>25</v>
      </c>
      <c r="D92" s="32"/>
      <c r="E92" s="32"/>
      <c r="F92" s="26" t="str">
        <f>IF(E18="","",E18)</f>
        <v xml:space="preserve"> </v>
      </c>
      <c r="G92" s="32"/>
      <c r="H92" s="32"/>
      <c r="I92" s="28" t="s">
        <v>28</v>
      </c>
      <c r="J92" s="29" t="str">
        <f>E24</f>
        <v>Fochler Jan</v>
      </c>
      <c r="K92" s="32"/>
      <c r="L92" s="35"/>
    </row>
    <row r="93" spans="2:47" s="1" customFormat="1" ht="10.3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5"/>
    </row>
    <row r="94" spans="2:47" s="1" customFormat="1" ht="29.25" customHeight="1">
      <c r="B94" s="31"/>
      <c r="C94" s="137" t="s">
        <v>122</v>
      </c>
      <c r="D94" s="138"/>
      <c r="E94" s="138"/>
      <c r="F94" s="138"/>
      <c r="G94" s="138"/>
      <c r="H94" s="138"/>
      <c r="I94" s="138"/>
      <c r="J94" s="139" t="s">
        <v>123</v>
      </c>
      <c r="K94" s="138"/>
      <c r="L94" s="35"/>
    </row>
    <row r="95" spans="2:47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47" s="1" customFormat="1" ht="22.9" customHeight="1">
      <c r="B96" s="31"/>
      <c r="C96" s="140" t="s">
        <v>124</v>
      </c>
      <c r="D96" s="32"/>
      <c r="E96" s="32"/>
      <c r="F96" s="32"/>
      <c r="G96" s="32"/>
      <c r="H96" s="32"/>
      <c r="I96" s="32"/>
      <c r="J96" s="76">
        <f>J118</f>
        <v>0</v>
      </c>
      <c r="K96" s="32"/>
      <c r="L96" s="35"/>
      <c r="AU96" s="17" t="s">
        <v>125</v>
      </c>
    </row>
    <row r="97" spans="2:12" s="8" customFormat="1" ht="24.95" customHeight="1">
      <c r="B97" s="141"/>
      <c r="C97" s="142"/>
      <c r="D97" s="143" t="s">
        <v>1261</v>
      </c>
      <c r="E97" s="144"/>
      <c r="F97" s="144"/>
      <c r="G97" s="144"/>
      <c r="H97" s="144"/>
      <c r="I97" s="144"/>
      <c r="J97" s="145">
        <f>J119</f>
        <v>0</v>
      </c>
      <c r="K97" s="142"/>
      <c r="L97" s="146"/>
    </row>
    <row r="98" spans="2:12" s="9" customFormat="1" ht="19.899999999999999" customHeight="1">
      <c r="B98" s="147"/>
      <c r="C98" s="96"/>
      <c r="D98" s="148" t="s">
        <v>1262</v>
      </c>
      <c r="E98" s="149"/>
      <c r="F98" s="149"/>
      <c r="G98" s="149"/>
      <c r="H98" s="149"/>
      <c r="I98" s="149"/>
      <c r="J98" s="150">
        <f>J120</f>
        <v>0</v>
      </c>
      <c r="K98" s="96"/>
      <c r="L98" s="151"/>
    </row>
    <row r="99" spans="2:12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5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5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5"/>
    </row>
    <row r="105" spans="2:12" s="1" customFormat="1" ht="24.95" customHeight="1">
      <c r="B105" s="31"/>
      <c r="C105" s="23" t="s">
        <v>136</v>
      </c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12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5"/>
    </row>
    <row r="107" spans="2:12" s="1" customFormat="1" ht="12" customHeight="1">
      <c r="B107" s="31"/>
      <c r="C107" s="28" t="s">
        <v>14</v>
      </c>
      <c r="D107" s="32"/>
      <c r="E107" s="32"/>
      <c r="F107" s="32"/>
      <c r="G107" s="32"/>
      <c r="H107" s="32"/>
      <c r="I107" s="32"/>
      <c r="J107" s="32"/>
      <c r="K107" s="32"/>
      <c r="L107" s="35"/>
    </row>
    <row r="108" spans="2:12" s="1" customFormat="1" ht="16.5" customHeight="1">
      <c r="B108" s="31"/>
      <c r="C108" s="32"/>
      <c r="D108" s="32"/>
      <c r="E108" s="296" t="str">
        <f>E7</f>
        <v>Hrádek</v>
      </c>
      <c r="F108" s="297"/>
      <c r="G108" s="297"/>
      <c r="H108" s="297"/>
      <c r="I108" s="32"/>
      <c r="J108" s="32"/>
      <c r="K108" s="32"/>
      <c r="L108" s="35"/>
    </row>
    <row r="109" spans="2:12" s="1" customFormat="1" ht="12" customHeight="1">
      <c r="B109" s="31"/>
      <c r="C109" s="28" t="s">
        <v>117</v>
      </c>
      <c r="D109" s="32"/>
      <c r="E109" s="32"/>
      <c r="F109" s="32"/>
      <c r="G109" s="32"/>
      <c r="H109" s="32"/>
      <c r="I109" s="32"/>
      <c r="J109" s="32"/>
      <c r="K109" s="32"/>
      <c r="L109" s="35"/>
    </row>
    <row r="110" spans="2:12" s="1" customFormat="1" ht="16.5" customHeight="1">
      <c r="B110" s="31"/>
      <c r="C110" s="32"/>
      <c r="D110" s="32"/>
      <c r="E110" s="286" t="str">
        <f>E9</f>
        <v>05 - Vedlejší a ostatní náklady</v>
      </c>
      <c r="F110" s="298"/>
      <c r="G110" s="298"/>
      <c r="H110" s="298"/>
      <c r="I110" s="32"/>
      <c r="J110" s="32"/>
      <c r="K110" s="32"/>
      <c r="L110" s="35"/>
    </row>
    <row r="111" spans="2:12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12" s="1" customFormat="1" ht="12" customHeight="1">
      <c r="B112" s="31"/>
      <c r="C112" s="28" t="s">
        <v>18</v>
      </c>
      <c r="D112" s="32"/>
      <c r="E112" s="32"/>
      <c r="F112" s="26" t="str">
        <f>F12</f>
        <v>Hrádek</v>
      </c>
      <c r="G112" s="32"/>
      <c r="H112" s="32"/>
      <c r="I112" s="28" t="s">
        <v>19</v>
      </c>
      <c r="J112" s="58" t="str">
        <f>IF(J12="","",J12)</f>
        <v>10. 1. 2019</v>
      </c>
      <c r="K112" s="32"/>
      <c r="L112" s="35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5" s="1" customFormat="1" ht="15.2" customHeight="1">
      <c r="B114" s="31"/>
      <c r="C114" s="28" t="s">
        <v>21</v>
      </c>
      <c r="D114" s="32"/>
      <c r="E114" s="32"/>
      <c r="F114" s="26" t="str">
        <f>E15</f>
        <v xml:space="preserve"> </v>
      </c>
      <c r="G114" s="32"/>
      <c r="H114" s="32"/>
      <c r="I114" s="28" t="s">
        <v>26</v>
      </c>
      <c r="J114" s="29" t="str">
        <f>E21</f>
        <v xml:space="preserve"> </v>
      </c>
      <c r="K114" s="32"/>
      <c r="L114" s="35"/>
    </row>
    <row r="115" spans="2:65" s="1" customFormat="1" ht="15.2" customHeight="1">
      <c r="B115" s="31"/>
      <c r="C115" s="28" t="s">
        <v>25</v>
      </c>
      <c r="D115" s="32"/>
      <c r="E115" s="32"/>
      <c r="F115" s="26" t="str">
        <f>IF(E18="","",E18)</f>
        <v xml:space="preserve"> </v>
      </c>
      <c r="G115" s="32"/>
      <c r="H115" s="32"/>
      <c r="I115" s="28" t="s">
        <v>28</v>
      </c>
      <c r="J115" s="29" t="str">
        <f>E24</f>
        <v>Fochler Jan</v>
      </c>
      <c r="K115" s="32"/>
      <c r="L115" s="35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65" s="10" customFormat="1" ht="29.25" customHeight="1">
      <c r="B117" s="152"/>
      <c r="C117" s="153" t="s">
        <v>137</v>
      </c>
      <c r="D117" s="154" t="s">
        <v>56</v>
      </c>
      <c r="E117" s="154" t="s">
        <v>52</v>
      </c>
      <c r="F117" s="154" t="s">
        <v>53</v>
      </c>
      <c r="G117" s="154" t="s">
        <v>138</v>
      </c>
      <c r="H117" s="154" t="s">
        <v>139</v>
      </c>
      <c r="I117" s="154" t="s">
        <v>140</v>
      </c>
      <c r="J117" s="155" t="s">
        <v>123</v>
      </c>
      <c r="K117" s="156" t="s">
        <v>141</v>
      </c>
      <c r="L117" s="157"/>
      <c r="M117" s="67" t="s">
        <v>1</v>
      </c>
      <c r="N117" s="68" t="s">
        <v>35</v>
      </c>
      <c r="O117" s="68" t="s">
        <v>142</v>
      </c>
      <c r="P117" s="68" t="s">
        <v>143</v>
      </c>
      <c r="Q117" s="68" t="s">
        <v>144</v>
      </c>
      <c r="R117" s="68" t="s">
        <v>145</v>
      </c>
      <c r="S117" s="68" t="s">
        <v>146</v>
      </c>
      <c r="T117" s="69" t="s">
        <v>147</v>
      </c>
    </row>
    <row r="118" spans="2:65" s="1" customFormat="1" ht="22.9" customHeight="1">
      <c r="B118" s="31"/>
      <c r="C118" s="74" t="s">
        <v>148</v>
      </c>
      <c r="D118" s="32"/>
      <c r="E118" s="32"/>
      <c r="F118" s="32"/>
      <c r="G118" s="32"/>
      <c r="H118" s="32"/>
      <c r="I118" s="32"/>
      <c r="J118" s="158">
        <f>BK118</f>
        <v>0</v>
      </c>
      <c r="K118" s="32"/>
      <c r="L118" s="35"/>
      <c r="M118" s="70"/>
      <c r="N118" s="71"/>
      <c r="O118" s="71"/>
      <c r="P118" s="159">
        <f>P119</f>
        <v>0</v>
      </c>
      <c r="Q118" s="71"/>
      <c r="R118" s="159">
        <f>R119</f>
        <v>0</v>
      </c>
      <c r="S118" s="71"/>
      <c r="T118" s="160">
        <f>T119</f>
        <v>0</v>
      </c>
      <c r="AT118" s="17" t="s">
        <v>70</v>
      </c>
      <c r="AU118" s="17" t="s">
        <v>125</v>
      </c>
      <c r="BK118" s="161">
        <f>BK119</f>
        <v>0</v>
      </c>
    </row>
    <row r="119" spans="2:65" s="11" customFormat="1" ht="25.9" customHeight="1">
      <c r="B119" s="162"/>
      <c r="C119" s="163"/>
      <c r="D119" s="164" t="s">
        <v>70</v>
      </c>
      <c r="E119" s="165" t="s">
        <v>1263</v>
      </c>
      <c r="F119" s="165" t="s">
        <v>1227</v>
      </c>
      <c r="G119" s="163"/>
      <c r="H119" s="163"/>
      <c r="I119" s="163"/>
      <c r="J119" s="166">
        <f>BK119</f>
        <v>0</v>
      </c>
      <c r="K119" s="163"/>
      <c r="L119" s="167"/>
      <c r="M119" s="168"/>
      <c r="N119" s="169"/>
      <c r="O119" s="169"/>
      <c r="P119" s="170">
        <f>P120</f>
        <v>0</v>
      </c>
      <c r="Q119" s="169"/>
      <c r="R119" s="170">
        <f>R120</f>
        <v>0</v>
      </c>
      <c r="S119" s="169"/>
      <c r="T119" s="171">
        <f>T120</f>
        <v>0</v>
      </c>
      <c r="AR119" s="172" t="s">
        <v>158</v>
      </c>
      <c r="AT119" s="173" t="s">
        <v>70</v>
      </c>
      <c r="AU119" s="173" t="s">
        <v>71</v>
      </c>
      <c r="AY119" s="172" t="s">
        <v>151</v>
      </c>
      <c r="BK119" s="174">
        <f>BK120</f>
        <v>0</v>
      </c>
    </row>
    <row r="120" spans="2:65" s="11" customFormat="1" ht="22.9" customHeight="1">
      <c r="B120" s="162"/>
      <c r="C120" s="163"/>
      <c r="D120" s="164" t="s">
        <v>70</v>
      </c>
      <c r="E120" s="175" t="s">
        <v>71</v>
      </c>
      <c r="F120" s="175" t="s">
        <v>1229</v>
      </c>
      <c r="G120" s="163"/>
      <c r="H120" s="163"/>
      <c r="I120" s="163"/>
      <c r="J120" s="176">
        <f>BK120</f>
        <v>0</v>
      </c>
      <c r="K120" s="163"/>
      <c r="L120" s="167"/>
      <c r="M120" s="168"/>
      <c r="N120" s="169"/>
      <c r="O120" s="169"/>
      <c r="P120" s="170">
        <f>SUM(P121:P136)</f>
        <v>0</v>
      </c>
      <c r="Q120" s="169"/>
      <c r="R120" s="170">
        <f>SUM(R121:R136)</f>
        <v>0</v>
      </c>
      <c r="S120" s="169"/>
      <c r="T120" s="171">
        <f>SUM(T121:T136)</f>
        <v>0</v>
      </c>
      <c r="AR120" s="172" t="s">
        <v>158</v>
      </c>
      <c r="AT120" s="173" t="s">
        <v>70</v>
      </c>
      <c r="AU120" s="173" t="s">
        <v>78</v>
      </c>
      <c r="AY120" s="172" t="s">
        <v>151</v>
      </c>
      <c r="BK120" s="174">
        <f>SUM(BK121:BK136)</f>
        <v>0</v>
      </c>
    </row>
    <row r="121" spans="2:65" s="1" customFormat="1" ht="16.5" customHeight="1">
      <c r="B121" s="31"/>
      <c r="C121" s="177" t="s">
        <v>78</v>
      </c>
      <c r="D121" s="177" t="s">
        <v>153</v>
      </c>
      <c r="E121" s="178" t="s">
        <v>82</v>
      </c>
      <c r="F121" s="179" t="s">
        <v>1264</v>
      </c>
      <c r="G121" s="180" t="s">
        <v>212</v>
      </c>
      <c r="H121" s="181">
        <v>1</v>
      </c>
      <c r="I121" s="182"/>
      <c r="J121" s="182">
        <f>ROUND(I121*H121,2)</f>
        <v>0</v>
      </c>
      <c r="K121" s="179" t="s">
        <v>1</v>
      </c>
      <c r="L121" s="35"/>
      <c r="M121" s="183" t="s">
        <v>1</v>
      </c>
      <c r="N121" s="184" t="s">
        <v>36</v>
      </c>
      <c r="O121" s="185">
        <v>0</v>
      </c>
      <c r="P121" s="185">
        <f>O121*H121</f>
        <v>0</v>
      </c>
      <c r="Q121" s="185">
        <v>0</v>
      </c>
      <c r="R121" s="185">
        <f>Q121*H121</f>
        <v>0</v>
      </c>
      <c r="S121" s="185">
        <v>0</v>
      </c>
      <c r="T121" s="186">
        <f>S121*H121</f>
        <v>0</v>
      </c>
      <c r="AR121" s="187" t="s">
        <v>1231</v>
      </c>
      <c r="AT121" s="187" t="s">
        <v>153</v>
      </c>
      <c r="AU121" s="187" t="s">
        <v>80</v>
      </c>
      <c r="AY121" s="17" t="s">
        <v>151</v>
      </c>
      <c r="BE121" s="188">
        <f>IF(N121="základní",J121,0)</f>
        <v>0</v>
      </c>
      <c r="BF121" s="188">
        <f>IF(N121="snížená",J121,0)</f>
        <v>0</v>
      </c>
      <c r="BG121" s="188">
        <f>IF(N121="zákl. přenesená",J121,0)</f>
        <v>0</v>
      </c>
      <c r="BH121" s="188">
        <f>IF(N121="sníž. přenesená",J121,0)</f>
        <v>0</v>
      </c>
      <c r="BI121" s="188">
        <f>IF(N121="nulová",J121,0)</f>
        <v>0</v>
      </c>
      <c r="BJ121" s="17" t="s">
        <v>78</v>
      </c>
      <c r="BK121" s="188">
        <f>ROUND(I121*H121,2)</f>
        <v>0</v>
      </c>
      <c r="BL121" s="17" t="s">
        <v>1231</v>
      </c>
      <c r="BM121" s="187" t="s">
        <v>1265</v>
      </c>
    </row>
    <row r="122" spans="2:65" s="1" customFormat="1" ht="16.5" customHeight="1">
      <c r="B122" s="31"/>
      <c r="C122" s="177" t="s">
        <v>80</v>
      </c>
      <c r="D122" s="177" t="s">
        <v>153</v>
      </c>
      <c r="E122" s="178" t="s">
        <v>86</v>
      </c>
      <c r="F122" s="179" t="s">
        <v>1266</v>
      </c>
      <c r="G122" s="180" t="s">
        <v>212</v>
      </c>
      <c r="H122" s="181">
        <v>1</v>
      </c>
      <c r="I122" s="182"/>
      <c r="J122" s="182">
        <f>ROUND(I122*H122,2)</f>
        <v>0</v>
      </c>
      <c r="K122" s="179" t="s">
        <v>1</v>
      </c>
      <c r="L122" s="35"/>
      <c r="M122" s="183" t="s">
        <v>1</v>
      </c>
      <c r="N122" s="184" t="s">
        <v>36</v>
      </c>
      <c r="O122" s="185">
        <v>0</v>
      </c>
      <c r="P122" s="185">
        <f>O122*H122</f>
        <v>0</v>
      </c>
      <c r="Q122" s="185">
        <v>0</v>
      </c>
      <c r="R122" s="185">
        <f>Q122*H122</f>
        <v>0</v>
      </c>
      <c r="S122" s="185">
        <v>0</v>
      </c>
      <c r="T122" s="186">
        <f>S122*H122</f>
        <v>0</v>
      </c>
      <c r="AR122" s="187" t="s">
        <v>1231</v>
      </c>
      <c r="AT122" s="187" t="s">
        <v>153</v>
      </c>
      <c r="AU122" s="187" t="s">
        <v>80</v>
      </c>
      <c r="AY122" s="17" t="s">
        <v>151</v>
      </c>
      <c r="BE122" s="188">
        <f>IF(N122="základní",J122,0)</f>
        <v>0</v>
      </c>
      <c r="BF122" s="188">
        <f>IF(N122="snížená",J122,0)</f>
        <v>0</v>
      </c>
      <c r="BG122" s="188">
        <f>IF(N122="zákl. přenesená",J122,0)</f>
        <v>0</v>
      </c>
      <c r="BH122" s="188">
        <f>IF(N122="sníž. přenesená",J122,0)</f>
        <v>0</v>
      </c>
      <c r="BI122" s="188">
        <f>IF(N122="nulová",J122,0)</f>
        <v>0</v>
      </c>
      <c r="BJ122" s="17" t="s">
        <v>78</v>
      </c>
      <c r="BK122" s="188">
        <f>ROUND(I122*H122,2)</f>
        <v>0</v>
      </c>
      <c r="BL122" s="17" t="s">
        <v>1231</v>
      </c>
      <c r="BM122" s="187" t="s">
        <v>1267</v>
      </c>
    </row>
    <row r="123" spans="2:65" s="1" customFormat="1" ht="16.5" customHeight="1">
      <c r="B123" s="31"/>
      <c r="C123" s="177" t="s">
        <v>524</v>
      </c>
      <c r="D123" s="177" t="s">
        <v>153</v>
      </c>
      <c r="E123" s="178" t="s">
        <v>89</v>
      </c>
      <c r="F123" s="179" t="s">
        <v>1268</v>
      </c>
      <c r="G123" s="180" t="s">
        <v>212</v>
      </c>
      <c r="H123" s="181">
        <v>1</v>
      </c>
      <c r="I123" s="182"/>
      <c r="J123" s="182">
        <f>ROUND(I123*H123,2)</f>
        <v>0</v>
      </c>
      <c r="K123" s="179" t="s">
        <v>1</v>
      </c>
      <c r="L123" s="35"/>
      <c r="M123" s="183" t="s">
        <v>1</v>
      </c>
      <c r="N123" s="184" t="s">
        <v>36</v>
      </c>
      <c r="O123" s="185">
        <v>0</v>
      </c>
      <c r="P123" s="185">
        <f>O123*H123</f>
        <v>0</v>
      </c>
      <c r="Q123" s="185">
        <v>0</v>
      </c>
      <c r="R123" s="185">
        <f>Q123*H123</f>
        <v>0</v>
      </c>
      <c r="S123" s="185">
        <v>0</v>
      </c>
      <c r="T123" s="186">
        <f>S123*H123</f>
        <v>0</v>
      </c>
      <c r="AR123" s="187" t="s">
        <v>1231</v>
      </c>
      <c r="AT123" s="187" t="s">
        <v>153</v>
      </c>
      <c r="AU123" s="187" t="s">
        <v>80</v>
      </c>
      <c r="AY123" s="17" t="s">
        <v>151</v>
      </c>
      <c r="BE123" s="188">
        <f>IF(N123="základní",J123,0)</f>
        <v>0</v>
      </c>
      <c r="BF123" s="188">
        <f>IF(N123="snížená",J123,0)</f>
        <v>0</v>
      </c>
      <c r="BG123" s="188">
        <f>IF(N123="zákl. přenesená",J123,0)</f>
        <v>0</v>
      </c>
      <c r="BH123" s="188">
        <f>IF(N123="sníž. přenesená",J123,0)</f>
        <v>0</v>
      </c>
      <c r="BI123" s="188">
        <f>IF(N123="nulová",J123,0)</f>
        <v>0</v>
      </c>
      <c r="BJ123" s="17" t="s">
        <v>78</v>
      </c>
      <c r="BK123" s="188">
        <f>ROUND(I123*H123,2)</f>
        <v>0</v>
      </c>
      <c r="BL123" s="17" t="s">
        <v>1231</v>
      </c>
      <c r="BM123" s="187" t="s">
        <v>1269</v>
      </c>
    </row>
    <row r="124" spans="2:65" s="1" customFormat="1" ht="16.5" customHeight="1">
      <c r="B124" s="31"/>
      <c r="C124" s="177" t="s">
        <v>327</v>
      </c>
      <c r="D124" s="177" t="s">
        <v>153</v>
      </c>
      <c r="E124" s="178" t="s">
        <v>113</v>
      </c>
      <c r="F124" s="179" t="s">
        <v>1270</v>
      </c>
      <c r="G124" s="180" t="s">
        <v>212</v>
      </c>
      <c r="H124" s="181">
        <v>1</v>
      </c>
      <c r="I124" s="182"/>
      <c r="J124" s="182">
        <f>ROUND(I124*H124,2)</f>
        <v>0</v>
      </c>
      <c r="K124" s="179" t="s">
        <v>1</v>
      </c>
      <c r="L124" s="35"/>
      <c r="M124" s="183" t="s">
        <v>1</v>
      </c>
      <c r="N124" s="184" t="s">
        <v>36</v>
      </c>
      <c r="O124" s="185">
        <v>0</v>
      </c>
      <c r="P124" s="185">
        <f>O124*H124</f>
        <v>0</v>
      </c>
      <c r="Q124" s="185">
        <v>0</v>
      </c>
      <c r="R124" s="185">
        <f>Q124*H124</f>
        <v>0</v>
      </c>
      <c r="S124" s="185">
        <v>0</v>
      </c>
      <c r="T124" s="186">
        <f>S124*H124</f>
        <v>0</v>
      </c>
      <c r="AR124" s="187" t="s">
        <v>1231</v>
      </c>
      <c r="AT124" s="187" t="s">
        <v>153</v>
      </c>
      <c r="AU124" s="187" t="s">
        <v>80</v>
      </c>
      <c r="AY124" s="17" t="s">
        <v>151</v>
      </c>
      <c r="BE124" s="188">
        <f>IF(N124="základní",J124,0)</f>
        <v>0</v>
      </c>
      <c r="BF124" s="188">
        <f>IF(N124="snížená",J124,0)</f>
        <v>0</v>
      </c>
      <c r="BG124" s="188">
        <f>IF(N124="zákl. přenesená",J124,0)</f>
        <v>0</v>
      </c>
      <c r="BH124" s="188">
        <f>IF(N124="sníž. přenesená",J124,0)</f>
        <v>0</v>
      </c>
      <c r="BI124" s="188">
        <f>IF(N124="nulová",J124,0)</f>
        <v>0</v>
      </c>
      <c r="BJ124" s="17" t="s">
        <v>78</v>
      </c>
      <c r="BK124" s="188">
        <f>ROUND(I124*H124,2)</f>
        <v>0</v>
      </c>
      <c r="BL124" s="17" t="s">
        <v>1231</v>
      </c>
      <c r="BM124" s="187" t="s">
        <v>1271</v>
      </c>
    </row>
    <row r="125" spans="2:65" s="1" customFormat="1" ht="16.5" customHeight="1">
      <c r="B125" s="31"/>
      <c r="C125" s="177" t="s">
        <v>215</v>
      </c>
      <c r="D125" s="177" t="s">
        <v>153</v>
      </c>
      <c r="E125" s="178" t="s">
        <v>870</v>
      </c>
      <c r="F125" s="179" t="s">
        <v>1272</v>
      </c>
      <c r="G125" s="180" t="s">
        <v>212</v>
      </c>
      <c r="H125" s="181">
        <v>1</v>
      </c>
      <c r="I125" s="182"/>
      <c r="J125" s="182">
        <f>ROUND(I125*H125,2)</f>
        <v>0</v>
      </c>
      <c r="K125" s="179" t="s">
        <v>1</v>
      </c>
      <c r="L125" s="35"/>
      <c r="M125" s="183" t="s">
        <v>1</v>
      </c>
      <c r="N125" s="184" t="s">
        <v>36</v>
      </c>
      <c r="O125" s="185">
        <v>0</v>
      </c>
      <c r="P125" s="185">
        <f>O125*H125</f>
        <v>0</v>
      </c>
      <c r="Q125" s="185">
        <v>0</v>
      </c>
      <c r="R125" s="185">
        <f>Q125*H125</f>
        <v>0</v>
      </c>
      <c r="S125" s="185">
        <v>0</v>
      </c>
      <c r="T125" s="186">
        <f>S125*H125</f>
        <v>0</v>
      </c>
      <c r="AR125" s="187" t="s">
        <v>1231</v>
      </c>
      <c r="AT125" s="187" t="s">
        <v>153</v>
      </c>
      <c r="AU125" s="187" t="s">
        <v>80</v>
      </c>
      <c r="AY125" s="17" t="s">
        <v>151</v>
      </c>
      <c r="BE125" s="188">
        <f>IF(N125="základní",J125,0)</f>
        <v>0</v>
      </c>
      <c r="BF125" s="188">
        <f>IF(N125="snížená",J125,0)</f>
        <v>0</v>
      </c>
      <c r="BG125" s="188">
        <f>IF(N125="zákl. přenesená",J125,0)</f>
        <v>0</v>
      </c>
      <c r="BH125" s="188">
        <f>IF(N125="sníž. přenesená",J125,0)</f>
        <v>0</v>
      </c>
      <c r="BI125" s="188">
        <f>IF(N125="nulová",J125,0)</f>
        <v>0</v>
      </c>
      <c r="BJ125" s="17" t="s">
        <v>78</v>
      </c>
      <c r="BK125" s="188">
        <f>ROUND(I125*H125,2)</f>
        <v>0</v>
      </c>
      <c r="BL125" s="17" t="s">
        <v>1231</v>
      </c>
      <c r="BM125" s="187" t="s">
        <v>1273</v>
      </c>
    </row>
    <row r="126" spans="2:65" s="12" customFormat="1" ht="11.25">
      <c r="B126" s="189"/>
      <c r="C126" s="190"/>
      <c r="D126" s="191" t="s">
        <v>160</v>
      </c>
      <c r="E126" s="192" t="s">
        <v>1</v>
      </c>
      <c r="F126" s="193" t="s">
        <v>1274</v>
      </c>
      <c r="G126" s="190"/>
      <c r="H126" s="192" t="s">
        <v>1</v>
      </c>
      <c r="I126" s="190"/>
      <c r="J126" s="190"/>
      <c r="K126" s="190"/>
      <c r="L126" s="194"/>
      <c r="M126" s="195"/>
      <c r="N126" s="196"/>
      <c r="O126" s="196"/>
      <c r="P126" s="196"/>
      <c r="Q126" s="196"/>
      <c r="R126" s="196"/>
      <c r="S126" s="196"/>
      <c r="T126" s="197"/>
      <c r="AT126" s="198" t="s">
        <v>160</v>
      </c>
      <c r="AU126" s="198" t="s">
        <v>80</v>
      </c>
      <c r="AV126" s="12" t="s">
        <v>78</v>
      </c>
      <c r="AW126" s="12" t="s">
        <v>27</v>
      </c>
      <c r="AX126" s="12" t="s">
        <v>71</v>
      </c>
      <c r="AY126" s="198" t="s">
        <v>151</v>
      </c>
    </row>
    <row r="127" spans="2:65" s="13" customFormat="1" ht="11.25">
      <c r="B127" s="199"/>
      <c r="C127" s="200"/>
      <c r="D127" s="191" t="s">
        <v>160</v>
      </c>
      <c r="E127" s="201" t="s">
        <v>1</v>
      </c>
      <c r="F127" s="202" t="s">
        <v>78</v>
      </c>
      <c r="G127" s="200"/>
      <c r="H127" s="203">
        <v>1</v>
      </c>
      <c r="I127" s="200"/>
      <c r="J127" s="200"/>
      <c r="K127" s="200"/>
      <c r="L127" s="204"/>
      <c r="M127" s="205"/>
      <c r="N127" s="206"/>
      <c r="O127" s="206"/>
      <c r="P127" s="206"/>
      <c r="Q127" s="206"/>
      <c r="R127" s="206"/>
      <c r="S127" s="206"/>
      <c r="T127" s="207"/>
      <c r="AT127" s="208" t="s">
        <v>160</v>
      </c>
      <c r="AU127" s="208" t="s">
        <v>80</v>
      </c>
      <c r="AV127" s="13" t="s">
        <v>80</v>
      </c>
      <c r="AW127" s="13" t="s">
        <v>27</v>
      </c>
      <c r="AX127" s="13" t="s">
        <v>71</v>
      </c>
      <c r="AY127" s="208" t="s">
        <v>151</v>
      </c>
    </row>
    <row r="128" spans="2:65" s="14" customFormat="1" ht="11.25">
      <c r="B128" s="209"/>
      <c r="C128" s="210"/>
      <c r="D128" s="191" t="s">
        <v>160</v>
      </c>
      <c r="E128" s="211" t="s">
        <v>1</v>
      </c>
      <c r="F128" s="212" t="s">
        <v>165</v>
      </c>
      <c r="G128" s="210"/>
      <c r="H128" s="213">
        <v>1</v>
      </c>
      <c r="I128" s="210"/>
      <c r="J128" s="210"/>
      <c r="K128" s="210"/>
      <c r="L128" s="214"/>
      <c r="M128" s="215"/>
      <c r="N128" s="216"/>
      <c r="O128" s="216"/>
      <c r="P128" s="216"/>
      <c r="Q128" s="216"/>
      <c r="R128" s="216"/>
      <c r="S128" s="216"/>
      <c r="T128" s="217"/>
      <c r="AT128" s="218" t="s">
        <v>160</v>
      </c>
      <c r="AU128" s="218" t="s">
        <v>80</v>
      </c>
      <c r="AV128" s="14" t="s">
        <v>158</v>
      </c>
      <c r="AW128" s="14" t="s">
        <v>27</v>
      </c>
      <c r="AX128" s="14" t="s">
        <v>78</v>
      </c>
      <c r="AY128" s="218" t="s">
        <v>151</v>
      </c>
    </row>
    <row r="129" spans="2:65" s="1" customFormat="1" ht="16.5" customHeight="1">
      <c r="B129" s="31"/>
      <c r="C129" s="177" t="s">
        <v>170</v>
      </c>
      <c r="D129" s="177" t="s">
        <v>153</v>
      </c>
      <c r="E129" s="178" t="s">
        <v>880</v>
      </c>
      <c r="F129" s="179" t="s">
        <v>1275</v>
      </c>
      <c r="G129" s="180" t="s">
        <v>212</v>
      </c>
      <c r="H129" s="181">
        <v>1</v>
      </c>
      <c r="I129" s="182"/>
      <c r="J129" s="182">
        <f>ROUND(I129*H129,2)</f>
        <v>0</v>
      </c>
      <c r="K129" s="179" t="s">
        <v>1</v>
      </c>
      <c r="L129" s="35"/>
      <c r="M129" s="183" t="s">
        <v>1</v>
      </c>
      <c r="N129" s="184" t="s">
        <v>36</v>
      </c>
      <c r="O129" s="185">
        <v>0</v>
      </c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AR129" s="187" t="s">
        <v>1231</v>
      </c>
      <c r="AT129" s="187" t="s">
        <v>153</v>
      </c>
      <c r="AU129" s="187" t="s">
        <v>80</v>
      </c>
      <c r="AY129" s="17" t="s">
        <v>151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17" t="s">
        <v>78</v>
      </c>
      <c r="BK129" s="188">
        <f>ROUND(I129*H129,2)</f>
        <v>0</v>
      </c>
      <c r="BL129" s="17" t="s">
        <v>1231</v>
      </c>
      <c r="BM129" s="187" t="s">
        <v>1276</v>
      </c>
    </row>
    <row r="130" spans="2:65" s="12" customFormat="1" ht="11.25">
      <c r="B130" s="189"/>
      <c r="C130" s="190"/>
      <c r="D130" s="191" t="s">
        <v>160</v>
      </c>
      <c r="E130" s="192" t="s">
        <v>1</v>
      </c>
      <c r="F130" s="193" t="s">
        <v>1277</v>
      </c>
      <c r="G130" s="190"/>
      <c r="H130" s="192" t="s">
        <v>1</v>
      </c>
      <c r="I130" s="190"/>
      <c r="J130" s="190"/>
      <c r="K130" s="190"/>
      <c r="L130" s="194"/>
      <c r="M130" s="195"/>
      <c r="N130" s="196"/>
      <c r="O130" s="196"/>
      <c r="P130" s="196"/>
      <c r="Q130" s="196"/>
      <c r="R130" s="196"/>
      <c r="S130" s="196"/>
      <c r="T130" s="197"/>
      <c r="AT130" s="198" t="s">
        <v>160</v>
      </c>
      <c r="AU130" s="198" t="s">
        <v>80</v>
      </c>
      <c r="AV130" s="12" t="s">
        <v>78</v>
      </c>
      <c r="AW130" s="12" t="s">
        <v>27</v>
      </c>
      <c r="AX130" s="12" t="s">
        <v>71</v>
      </c>
      <c r="AY130" s="198" t="s">
        <v>151</v>
      </c>
    </row>
    <row r="131" spans="2:65" s="13" customFormat="1" ht="11.25">
      <c r="B131" s="199"/>
      <c r="C131" s="200"/>
      <c r="D131" s="191" t="s">
        <v>160</v>
      </c>
      <c r="E131" s="201" t="s">
        <v>1</v>
      </c>
      <c r="F131" s="202" t="s">
        <v>78</v>
      </c>
      <c r="G131" s="200"/>
      <c r="H131" s="203">
        <v>1</v>
      </c>
      <c r="I131" s="200"/>
      <c r="J131" s="200"/>
      <c r="K131" s="200"/>
      <c r="L131" s="204"/>
      <c r="M131" s="205"/>
      <c r="N131" s="206"/>
      <c r="O131" s="206"/>
      <c r="P131" s="206"/>
      <c r="Q131" s="206"/>
      <c r="R131" s="206"/>
      <c r="S131" s="206"/>
      <c r="T131" s="207"/>
      <c r="AT131" s="208" t="s">
        <v>160</v>
      </c>
      <c r="AU131" s="208" t="s">
        <v>80</v>
      </c>
      <c r="AV131" s="13" t="s">
        <v>80</v>
      </c>
      <c r="AW131" s="13" t="s">
        <v>27</v>
      </c>
      <c r="AX131" s="13" t="s">
        <v>71</v>
      </c>
      <c r="AY131" s="208" t="s">
        <v>151</v>
      </c>
    </row>
    <row r="132" spans="2:65" s="14" customFormat="1" ht="11.25">
      <c r="B132" s="209"/>
      <c r="C132" s="210"/>
      <c r="D132" s="191" t="s">
        <v>160</v>
      </c>
      <c r="E132" s="211" t="s">
        <v>1</v>
      </c>
      <c r="F132" s="212" t="s">
        <v>165</v>
      </c>
      <c r="G132" s="210"/>
      <c r="H132" s="213">
        <v>1</v>
      </c>
      <c r="I132" s="210"/>
      <c r="J132" s="210"/>
      <c r="K132" s="210"/>
      <c r="L132" s="214"/>
      <c r="M132" s="215"/>
      <c r="N132" s="216"/>
      <c r="O132" s="216"/>
      <c r="P132" s="216"/>
      <c r="Q132" s="216"/>
      <c r="R132" s="216"/>
      <c r="S132" s="216"/>
      <c r="T132" s="217"/>
      <c r="AT132" s="218" t="s">
        <v>160</v>
      </c>
      <c r="AU132" s="218" t="s">
        <v>80</v>
      </c>
      <c r="AV132" s="14" t="s">
        <v>158</v>
      </c>
      <c r="AW132" s="14" t="s">
        <v>27</v>
      </c>
      <c r="AX132" s="14" t="s">
        <v>78</v>
      </c>
      <c r="AY132" s="218" t="s">
        <v>151</v>
      </c>
    </row>
    <row r="133" spans="2:65" s="1" customFormat="1" ht="16.5" customHeight="1">
      <c r="B133" s="31"/>
      <c r="C133" s="177" t="s">
        <v>177</v>
      </c>
      <c r="D133" s="177" t="s">
        <v>153</v>
      </c>
      <c r="E133" s="178" t="s">
        <v>883</v>
      </c>
      <c r="F133" s="179" t="s">
        <v>1278</v>
      </c>
      <c r="G133" s="180" t="s">
        <v>1</v>
      </c>
      <c r="H133" s="181">
        <v>1</v>
      </c>
      <c r="I133" s="182"/>
      <c r="J133" s="182">
        <f>ROUND(I133*H133,2)</f>
        <v>0</v>
      </c>
      <c r="K133" s="179" t="s">
        <v>1</v>
      </c>
      <c r="L133" s="35"/>
      <c r="M133" s="183" t="s">
        <v>1</v>
      </c>
      <c r="N133" s="184" t="s">
        <v>36</v>
      </c>
      <c r="O133" s="185">
        <v>0</v>
      </c>
      <c r="P133" s="185">
        <f>O133*H133</f>
        <v>0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AR133" s="187" t="s">
        <v>1231</v>
      </c>
      <c r="AT133" s="187" t="s">
        <v>153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1231</v>
      </c>
      <c r="BM133" s="187" t="s">
        <v>1279</v>
      </c>
    </row>
    <row r="134" spans="2:65" s="12" customFormat="1" ht="22.5">
      <c r="B134" s="189"/>
      <c r="C134" s="190"/>
      <c r="D134" s="191" t="s">
        <v>160</v>
      </c>
      <c r="E134" s="192" t="s">
        <v>1</v>
      </c>
      <c r="F134" s="193" t="s">
        <v>1280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3" customFormat="1" ht="11.25">
      <c r="B135" s="199"/>
      <c r="C135" s="200"/>
      <c r="D135" s="191" t="s">
        <v>160</v>
      </c>
      <c r="E135" s="201" t="s">
        <v>1</v>
      </c>
      <c r="F135" s="202" t="s">
        <v>78</v>
      </c>
      <c r="G135" s="200"/>
      <c r="H135" s="203">
        <v>1</v>
      </c>
      <c r="I135" s="200"/>
      <c r="J135" s="200"/>
      <c r="K135" s="200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160</v>
      </c>
      <c r="AU135" s="208" t="s">
        <v>80</v>
      </c>
      <c r="AV135" s="13" t="s">
        <v>80</v>
      </c>
      <c r="AW135" s="13" t="s">
        <v>27</v>
      </c>
      <c r="AX135" s="13" t="s">
        <v>78</v>
      </c>
      <c r="AY135" s="208" t="s">
        <v>151</v>
      </c>
    </row>
    <row r="136" spans="2:65" s="1" customFormat="1" ht="24" customHeight="1">
      <c r="B136" s="31"/>
      <c r="C136" s="177" t="s">
        <v>190</v>
      </c>
      <c r="D136" s="177" t="s">
        <v>153</v>
      </c>
      <c r="E136" s="178" t="s">
        <v>1281</v>
      </c>
      <c r="F136" s="179" t="s">
        <v>1282</v>
      </c>
      <c r="G136" s="180" t="s">
        <v>212</v>
      </c>
      <c r="H136" s="181">
        <v>1</v>
      </c>
      <c r="I136" s="182"/>
      <c r="J136" s="182">
        <f>ROUND(I136*H136,2)</f>
        <v>0</v>
      </c>
      <c r="K136" s="179" t="s">
        <v>1</v>
      </c>
      <c r="L136" s="35"/>
      <c r="M136" s="231" t="s">
        <v>1</v>
      </c>
      <c r="N136" s="232" t="s">
        <v>36</v>
      </c>
      <c r="O136" s="233">
        <v>0</v>
      </c>
      <c r="P136" s="233">
        <f>O136*H136</f>
        <v>0</v>
      </c>
      <c r="Q136" s="233">
        <v>0</v>
      </c>
      <c r="R136" s="233">
        <f>Q136*H136</f>
        <v>0</v>
      </c>
      <c r="S136" s="233">
        <v>0</v>
      </c>
      <c r="T136" s="234">
        <f>S136*H136</f>
        <v>0</v>
      </c>
      <c r="AR136" s="187" t="s">
        <v>1231</v>
      </c>
      <c r="AT136" s="187" t="s">
        <v>153</v>
      </c>
      <c r="AU136" s="187" t="s">
        <v>80</v>
      </c>
      <c r="AY136" s="17" t="s">
        <v>151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17" t="s">
        <v>78</v>
      </c>
      <c r="BK136" s="188">
        <f>ROUND(I136*H136,2)</f>
        <v>0</v>
      </c>
      <c r="BL136" s="17" t="s">
        <v>1231</v>
      </c>
      <c r="BM136" s="187" t="s">
        <v>1283</v>
      </c>
    </row>
    <row r="137" spans="2:65" s="1" customFormat="1" ht="6.95" customHeight="1">
      <c r="B137" s="46"/>
      <c r="C137" s="47"/>
      <c r="D137" s="47"/>
      <c r="E137" s="47"/>
      <c r="F137" s="47"/>
      <c r="G137" s="47"/>
      <c r="H137" s="47"/>
      <c r="I137" s="47"/>
      <c r="J137" s="47"/>
      <c r="K137" s="47"/>
      <c r="L137" s="35"/>
    </row>
  </sheetData>
  <sheetProtection password="D83D" sheet="1" objects="1" scenarios="1" formatColumns="0" formatRows="0" autoFilter="0"/>
  <autoFilter ref="C117:K13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420"/>
  <sheetViews>
    <sheetView showGridLines="0" workbookViewId="0">
      <selection activeCell="I133" sqref="I133:I41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85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118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120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ROUND(J130,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ROUND((SUM(BE130:BE419)),  2)</f>
        <v>0</v>
      </c>
      <c r="I35" s="119">
        <v>0.21</v>
      </c>
      <c r="J35" s="118">
        <f>ROUND(((SUM(BE130:BE419))*I35),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ROUND((SUM(BF130:BF419)),  2)</f>
        <v>0</v>
      </c>
      <c r="I36" s="119">
        <v>0.15</v>
      </c>
      <c r="J36" s="118">
        <f>ROUND(((SUM(BF130:BF419))*I36),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ROUND((SUM(BG130:BG419)),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ROUND((SUM(BH130:BH419)),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ROUND((SUM(BI130:BI419)),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118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01 - Vodovodní řad A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J130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J131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127</v>
      </c>
      <c r="E100" s="149"/>
      <c r="F100" s="149"/>
      <c r="G100" s="149"/>
      <c r="H100" s="149"/>
      <c r="I100" s="149"/>
      <c r="J100" s="150">
        <f>J132</f>
        <v>0</v>
      </c>
      <c r="K100" s="96"/>
      <c r="L100" s="151"/>
    </row>
    <row r="101" spans="2:47" s="9" customFormat="1" ht="19.899999999999999" customHeight="1">
      <c r="B101" s="147"/>
      <c r="C101" s="96"/>
      <c r="D101" s="148" t="s">
        <v>128</v>
      </c>
      <c r="E101" s="149"/>
      <c r="F101" s="149"/>
      <c r="G101" s="149"/>
      <c r="H101" s="149"/>
      <c r="I101" s="149"/>
      <c r="J101" s="150">
        <f>J254</f>
        <v>0</v>
      </c>
      <c r="K101" s="96"/>
      <c r="L101" s="151"/>
    </row>
    <row r="102" spans="2:47" s="9" customFormat="1" ht="19.899999999999999" customHeight="1">
      <c r="B102" s="147"/>
      <c r="C102" s="96"/>
      <c r="D102" s="148" t="s">
        <v>129</v>
      </c>
      <c r="E102" s="149"/>
      <c r="F102" s="149"/>
      <c r="G102" s="149"/>
      <c r="H102" s="149"/>
      <c r="I102" s="149"/>
      <c r="J102" s="150">
        <f>J291</f>
        <v>0</v>
      </c>
      <c r="K102" s="96"/>
      <c r="L102" s="151"/>
    </row>
    <row r="103" spans="2:47" s="9" customFormat="1" ht="19.899999999999999" customHeight="1">
      <c r="B103" s="147"/>
      <c r="C103" s="96"/>
      <c r="D103" s="148" t="s">
        <v>130</v>
      </c>
      <c r="E103" s="149"/>
      <c r="F103" s="149"/>
      <c r="G103" s="149"/>
      <c r="H103" s="149"/>
      <c r="I103" s="149"/>
      <c r="J103" s="150">
        <f>J369</f>
        <v>0</v>
      </c>
      <c r="K103" s="96"/>
      <c r="L103" s="151"/>
    </row>
    <row r="104" spans="2:47" s="9" customFormat="1" ht="14.85" customHeight="1">
      <c r="B104" s="147"/>
      <c r="C104" s="96"/>
      <c r="D104" s="148" t="s">
        <v>131</v>
      </c>
      <c r="E104" s="149"/>
      <c r="F104" s="149"/>
      <c r="G104" s="149"/>
      <c r="H104" s="149"/>
      <c r="I104" s="149"/>
      <c r="J104" s="150">
        <f>J377</f>
        <v>0</v>
      </c>
      <c r="K104" s="96"/>
      <c r="L104" s="151"/>
    </row>
    <row r="105" spans="2:47" s="8" customFormat="1" ht="24.95" customHeight="1">
      <c r="B105" s="141"/>
      <c r="C105" s="142"/>
      <c r="D105" s="143" t="s">
        <v>132</v>
      </c>
      <c r="E105" s="144"/>
      <c r="F105" s="144"/>
      <c r="G105" s="144"/>
      <c r="H105" s="144"/>
      <c r="I105" s="144"/>
      <c r="J105" s="145">
        <f>J405</f>
        <v>0</v>
      </c>
      <c r="K105" s="142"/>
      <c r="L105" s="146"/>
    </row>
    <row r="106" spans="2:47" s="9" customFormat="1" ht="19.899999999999999" customHeight="1">
      <c r="B106" s="147"/>
      <c r="C106" s="96"/>
      <c r="D106" s="148" t="s">
        <v>133</v>
      </c>
      <c r="E106" s="149"/>
      <c r="F106" s="149"/>
      <c r="G106" s="149"/>
      <c r="H106" s="149"/>
      <c r="I106" s="149"/>
      <c r="J106" s="150">
        <f>J406</f>
        <v>0</v>
      </c>
      <c r="K106" s="96"/>
      <c r="L106" s="151"/>
    </row>
    <row r="107" spans="2:47" s="8" customFormat="1" ht="24.95" customHeight="1">
      <c r="B107" s="141"/>
      <c r="C107" s="142"/>
      <c r="D107" s="143" t="s">
        <v>134</v>
      </c>
      <c r="E107" s="144"/>
      <c r="F107" s="144"/>
      <c r="G107" s="144"/>
      <c r="H107" s="144"/>
      <c r="I107" s="144"/>
      <c r="J107" s="145">
        <f>J414</f>
        <v>0</v>
      </c>
      <c r="K107" s="142"/>
      <c r="L107" s="146"/>
    </row>
    <row r="108" spans="2:47" s="9" customFormat="1" ht="19.899999999999999" customHeight="1">
      <c r="B108" s="147"/>
      <c r="C108" s="96"/>
      <c r="D108" s="148" t="s">
        <v>135</v>
      </c>
      <c r="E108" s="149"/>
      <c r="F108" s="149"/>
      <c r="G108" s="149"/>
      <c r="H108" s="149"/>
      <c r="I108" s="149"/>
      <c r="J108" s="150">
        <f>J415</f>
        <v>0</v>
      </c>
      <c r="K108" s="96"/>
      <c r="L108" s="151"/>
    </row>
    <row r="109" spans="2:47" s="1" customFormat="1" ht="21.7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5"/>
    </row>
    <row r="110" spans="2:47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5"/>
    </row>
    <row r="114" spans="2:12" s="1" customFormat="1" ht="6.95" customHeight="1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5"/>
    </row>
    <row r="115" spans="2:12" s="1" customFormat="1" ht="24.95" customHeight="1">
      <c r="B115" s="31"/>
      <c r="C115" s="23" t="s">
        <v>136</v>
      </c>
      <c r="D115" s="32"/>
      <c r="E115" s="32"/>
      <c r="F115" s="32"/>
      <c r="G115" s="32"/>
      <c r="H115" s="32"/>
      <c r="I115" s="32"/>
      <c r="J115" s="32"/>
      <c r="K115" s="32"/>
      <c r="L115" s="35"/>
    </row>
    <row r="116" spans="2:12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12" s="1" customFormat="1" ht="12" customHeight="1">
      <c r="B117" s="31"/>
      <c r="C117" s="28" t="s">
        <v>14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12" s="1" customFormat="1" ht="16.5" customHeight="1">
      <c r="B118" s="31"/>
      <c r="C118" s="32"/>
      <c r="D118" s="32"/>
      <c r="E118" s="296" t="str">
        <f>E7</f>
        <v>Hrádek</v>
      </c>
      <c r="F118" s="297"/>
      <c r="G118" s="297"/>
      <c r="H118" s="297"/>
      <c r="I118" s="32"/>
      <c r="J118" s="32"/>
      <c r="K118" s="32"/>
      <c r="L118" s="35"/>
    </row>
    <row r="119" spans="2:12" ht="12" customHeight="1">
      <c r="B119" s="21"/>
      <c r="C119" s="28" t="s">
        <v>117</v>
      </c>
      <c r="D119" s="22"/>
      <c r="E119" s="22"/>
      <c r="F119" s="22"/>
      <c r="G119" s="22"/>
      <c r="H119" s="22"/>
      <c r="I119" s="22"/>
      <c r="J119" s="22"/>
      <c r="K119" s="22"/>
      <c r="L119" s="20"/>
    </row>
    <row r="120" spans="2:12" s="1" customFormat="1" ht="16.5" customHeight="1">
      <c r="B120" s="31"/>
      <c r="C120" s="32"/>
      <c r="D120" s="32"/>
      <c r="E120" s="296" t="s">
        <v>118</v>
      </c>
      <c r="F120" s="298"/>
      <c r="G120" s="298"/>
      <c r="H120" s="298"/>
      <c r="I120" s="32"/>
      <c r="J120" s="32"/>
      <c r="K120" s="32"/>
      <c r="L120" s="35"/>
    </row>
    <row r="121" spans="2:12" s="1" customFormat="1" ht="12" customHeight="1">
      <c r="B121" s="31"/>
      <c r="C121" s="28" t="s">
        <v>119</v>
      </c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12" s="1" customFormat="1" ht="16.5" customHeight="1">
      <c r="B122" s="31"/>
      <c r="C122" s="32"/>
      <c r="D122" s="32"/>
      <c r="E122" s="286" t="str">
        <f>E11</f>
        <v>01 - Vodovodní řad A</v>
      </c>
      <c r="F122" s="298"/>
      <c r="G122" s="298"/>
      <c r="H122" s="298"/>
      <c r="I122" s="32"/>
      <c r="J122" s="32"/>
      <c r="K122" s="32"/>
      <c r="L122" s="35"/>
    </row>
    <row r="123" spans="2:12" s="1" customFormat="1" ht="6.9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5"/>
    </row>
    <row r="124" spans="2:12" s="1" customFormat="1" ht="12" customHeight="1">
      <c r="B124" s="31"/>
      <c r="C124" s="28" t="s">
        <v>18</v>
      </c>
      <c r="D124" s="32"/>
      <c r="E124" s="32"/>
      <c r="F124" s="26" t="str">
        <f>F14</f>
        <v>Hrádek</v>
      </c>
      <c r="G124" s="32"/>
      <c r="H124" s="32"/>
      <c r="I124" s="28" t="s">
        <v>19</v>
      </c>
      <c r="J124" s="58" t="str">
        <f>IF(J14="","",J14)</f>
        <v>10. 1. 2019</v>
      </c>
      <c r="K124" s="32"/>
      <c r="L124" s="35"/>
    </row>
    <row r="125" spans="2:12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5"/>
    </row>
    <row r="126" spans="2:12" s="1" customFormat="1" ht="15.2" customHeight="1">
      <c r="B126" s="31"/>
      <c r="C126" s="28" t="s">
        <v>21</v>
      </c>
      <c r="D126" s="32"/>
      <c r="E126" s="32"/>
      <c r="F126" s="26" t="str">
        <f>E17</f>
        <v xml:space="preserve"> </v>
      </c>
      <c r="G126" s="32"/>
      <c r="H126" s="32"/>
      <c r="I126" s="28" t="s">
        <v>26</v>
      </c>
      <c r="J126" s="29" t="str">
        <f>E23</f>
        <v xml:space="preserve"> </v>
      </c>
      <c r="K126" s="32"/>
      <c r="L126" s="35"/>
    </row>
    <row r="127" spans="2:12" s="1" customFormat="1" ht="15.2" customHeight="1">
      <c r="B127" s="31"/>
      <c r="C127" s="28" t="s">
        <v>25</v>
      </c>
      <c r="D127" s="32"/>
      <c r="E127" s="32"/>
      <c r="F127" s="26" t="str">
        <f>IF(E20="","",E20)</f>
        <v xml:space="preserve"> </v>
      </c>
      <c r="G127" s="32"/>
      <c r="H127" s="32"/>
      <c r="I127" s="28" t="s">
        <v>28</v>
      </c>
      <c r="J127" s="29" t="str">
        <f>E26</f>
        <v>Fochler Jan</v>
      </c>
      <c r="K127" s="32"/>
      <c r="L127" s="35"/>
    </row>
    <row r="128" spans="2:12" s="1" customFormat="1" ht="10.35" customHeight="1"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5"/>
    </row>
    <row r="129" spans="2:65" s="10" customFormat="1" ht="29.25" customHeight="1">
      <c r="B129" s="152"/>
      <c r="C129" s="153" t="s">
        <v>137</v>
      </c>
      <c r="D129" s="154" t="s">
        <v>56</v>
      </c>
      <c r="E129" s="154" t="s">
        <v>52</v>
      </c>
      <c r="F129" s="154" t="s">
        <v>53</v>
      </c>
      <c r="G129" s="154" t="s">
        <v>138</v>
      </c>
      <c r="H129" s="154" t="s">
        <v>139</v>
      </c>
      <c r="I129" s="154" t="s">
        <v>140</v>
      </c>
      <c r="J129" s="155" t="s">
        <v>123</v>
      </c>
      <c r="K129" s="156" t="s">
        <v>141</v>
      </c>
      <c r="L129" s="157"/>
      <c r="M129" s="67" t="s">
        <v>1</v>
      </c>
      <c r="N129" s="68" t="s">
        <v>35</v>
      </c>
      <c r="O129" s="68" t="s">
        <v>142</v>
      </c>
      <c r="P129" s="68" t="s">
        <v>143</v>
      </c>
      <c r="Q129" s="68" t="s">
        <v>144</v>
      </c>
      <c r="R129" s="68" t="s">
        <v>145</v>
      </c>
      <c r="S129" s="68" t="s">
        <v>146</v>
      </c>
      <c r="T129" s="69" t="s">
        <v>147</v>
      </c>
    </row>
    <row r="130" spans="2:65" s="1" customFormat="1" ht="22.9" customHeight="1">
      <c r="B130" s="31"/>
      <c r="C130" s="74" t="s">
        <v>148</v>
      </c>
      <c r="D130" s="32"/>
      <c r="E130" s="32"/>
      <c r="F130" s="32"/>
      <c r="G130" s="32"/>
      <c r="H130" s="32"/>
      <c r="I130" s="32"/>
      <c r="J130" s="158">
        <f>BK130</f>
        <v>0</v>
      </c>
      <c r="K130" s="32"/>
      <c r="L130" s="35"/>
      <c r="M130" s="70"/>
      <c r="N130" s="71"/>
      <c r="O130" s="71"/>
      <c r="P130" s="159">
        <f>P131+P405+P414</f>
        <v>3164.3660799999993</v>
      </c>
      <c r="Q130" s="71"/>
      <c r="R130" s="159">
        <f>R131+R405+R414</f>
        <v>1329.1961561000001</v>
      </c>
      <c r="S130" s="71"/>
      <c r="T130" s="160">
        <f>T131+T405+T414</f>
        <v>100.04357999999999</v>
      </c>
      <c r="AT130" s="17" t="s">
        <v>70</v>
      </c>
      <c r="AU130" s="17" t="s">
        <v>125</v>
      </c>
      <c r="BK130" s="161">
        <f>BK131+BK405+BK414</f>
        <v>0</v>
      </c>
    </row>
    <row r="131" spans="2:65" s="11" customFormat="1" ht="25.9" customHeight="1">
      <c r="B131" s="162"/>
      <c r="C131" s="163"/>
      <c r="D131" s="164" t="s">
        <v>70</v>
      </c>
      <c r="E131" s="165" t="s">
        <v>149</v>
      </c>
      <c r="F131" s="165" t="s">
        <v>150</v>
      </c>
      <c r="G131" s="163"/>
      <c r="H131" s="163"/>
      <c r="I131" s="163"/>
      <c r="J131" s="166">
        <f>BK131</f>
        <v>0</v>
      </c>
      <c r="K131" s="163"/>
      <c r="L131" s="167"/>
      <c r="M131" s="168"/>
      <c r="N131" s="169"/>
      <c r="O131" s="169"/>
      <c r="P131" s="170">
        <f>P132+P254+P291+P369</f>
        <v>3164.3660799999993</v>
      </c>
      <c r="Q131" s="169"/>
      <c r="R131" s="170">
        <f>R132+R254+R291+R369</f>
        <v>1329.1961561000001</v>
      </c>
      <c r="S131" s="169"/>
      <c r="T131" s="171">
        <f>T132+T254+T291+T369</f>
        <v>100.04357999999999</v>
      </c>
      <c r="AR131" s="172" t="s">
        <v>78</v>
      </c>
      <c r="AT131" s="173" t="s">
        <v>70</v>
      </c>
      <c r="AU131" s="173" t="s">
        <v>71</v>
      </c>
      <c r="AY131" s="172" t="s">
        <v>151</v>
      </c>
      <c r="BK131" s="174">
        <f>BK132+BK254+BK291+BK369</f>
        <v>0</v>
      </c>
    </row>
    <row r="132" spans="2:65" s="11" customFormat="1" ht="22.9" customHeight="1">
      <c r="B132" s="162"/>
      <c r="C132" s="163"/>
      <c r="D132" s="164" t="s">
        <v>70</v>
      </c>
      <c r="E132" s="175" t="s">
        <v>78</v>
      </c>
      <c r="F132" s="175" t="s">
        <v>152</v>
      </c>
      <c r="G132" s="163"/>
      <c r="H132" s="163"/>
      <c r="I132" s="163"/>
      <c r="J132" s="176">
        <f>BK132</f>
        <v>0</v>
      </c>
      <c r="K132" s="163"/>
      <c r="L132" s="167"/>
      <c r="M132" s="168"/>
      <c r="N132" s="169"/>
      <c r="O132" s="169"/>
      <c r="P132" s="170">
        <f>SUM(P133:P253)</f>
        <v>2558.9359759999998</v>
      </c>
      <c r="Q132" s="169"/>
      <c r="R132" s="170">
        <f>SUM(R133:R253)</f>
        <v>1324.4358999999999</v>
      </c>
      <c r="S132" s="169"/>
      <c r="T132" s="171">
        <f>SUM(T133:T253)</f>
        <v>100.04357999999999</v>
      </c>
      <c r="AR132" s="172" t="s">
        <v>78</v>
      </c>
      <c r="AT132" s="173" t="s">
        <v>70</v>
      </c>
      <c r="AU132" s="173" t="s">
        <v>78</v>
      </c>
      <c r="AY132" s="172" t="s">
        <v>151</v>
      </c>
      <c r="BK132" s="174">
        <f>SUM(BK133:BK253)</f>
        <v>0</v>
      </c>
    </row>
    <row r="133" spans="2:65" s="1" customFormat="1" ht="24" customHeight="1">
      <c r="B133" s="31"/>
      <c r="C133" s="177" t="s">
        <v>78</v>
      </c>
      <c r="D133" s="177" t="s">
        <v>153</v>
      </c>
      <c r="E133" s="178" t="s">
        <v>154</v>
      </c>
      <c r="F133" s="179" t="s">
        <v>155</v>
      </c>
      <c r="G133" s="180" t="s">
        <v>156</v>
      </c>
      <c r="H133" s="181">
        <v>219.876</v>
      </c>
      <c r="I133" s="182"/>
      <c r="J133" s="182">
        <f>ROUND(I133*H133,2)</f>
        <v>0</v>
      </c>
      <c r="K133" s="179" t="s">
        <v>157</v>
      </c>
      <c r="L133" s="35"/>
      <c r="M133" s="183" t="s">
        <v>1</v>
      </c>
      <c r="N133" s="184" t="s">
        <v>36</v>
      </c>
      <c r="O133" s="185">
        <v>7.2999999999999995E-2</v>
      </c>
      <c r="P133" s="185">
        <f>O133*H133</f>
        <v>16.050947999999998</v>
      </c>
      <c r="Q133" s="185">
        <v>0</v>
      </c>
      <c r="R133" s="185">
        <f>Q133*H133</f>
        <v>0</v>
      </c>
      <c r="S133" s="185">
        <v>0.23499999999999999</v>
      </c>
      <c r="T133" s="186">
        <f>S133*H133</f>
        <v>51.670859999999998</v>
      </c>
      <c r="AR133" s="187" t="s">
        <v>158</v>
      </c>
      <c r="AT133" s="187" t="s">
        <v>153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158</v>
      </c>
      <c r="BM133" s="187" t="s">
        <v>159</v>
      </c>
    </row>
    <row r="134" spans="2:65" s="12" customFormat="1" ht="11.25">
      <c r="B134" s="189"/>
      <c r="C134" s="190"/>
      <c r="D134" s="191" t="s">
        <v>160</v>
      </c>
      <c r="E134" s="192" t="s">
        <v>1</v>
      </c>
      <c r="F134" s="193" t="s">
        <v>161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3" customFormat="1" ht="11.25">
      <c r="B135" s="199"/>
      <c r="C135" s="200"/>
      <c r="D135" s="191" t="s">
        <v>160</v>
      </c>
      <c r="E135" s="201" t="s">
        <v>1</v>
      </c>
      <c r="F135" s="202" t="s">
        <v>162</v>
      </c>
      <c r="G135" s="200"/>
      <c r="H135" s="203">
        <v>215.376</v>
      </c>
      <c r="I135" s="200"/>
      <c r="J135" s="200"/>
      <c r="K135" s="200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160</v>
      </c>
      <c r="AU135" s="208" t="s">
        <v>80</v>
      </c>
      <c r="AV135" s="13" t="s">
        <v>80</v>
      </c>
      <c r="AW135" s="13" t="s">
        <v>27</v>
      </c>
      <c r="AX135" s="13" t="s">
        <v>71</v>
      </c>
      <c r="AY135" s="208" t="s">
        <v>151</v>
      </c>
    </row>
    <row r="136" spans="2:65" s="12" customFormat="1" ht="11.25">
      <c r="B136" s="189"/>
      <c r="C136" s="190"/>
      <c r="D136" s="191" t="s">
        <v>160</v>
      </c>
      <c r="E136" s="192" t="s">
        <v>1</v>
      </c>
      <c r="F136" s="193" t="s">
        <v>163</v>
      </c>
      <c r="G136" s="190"/>
      <c r="H136" s="192" t="s">
        <v>1</v>
      </c>
      <c r="I136" s="190"/>
      <c r="J136" s="190"/>
      <c r="K136" s="190"/>
      <c r="L136" s="194"/>
      <c r="M136" s="195"/>
      <c r="N136" s="196"/>
      <c r="O136" s="196"/>
      <c r="P136" s="196"/>
      <c r="Q136" s="196"/>
      <c r="R136" s="196"/>
      <c r="S136" s="196"/>
      <c r="T136" s="197"/>
      <c r="AT136" s="198" t="s">
        <v>160</v>
      </c>
      <c r="AU136" s="198" t="s">
        <v>80</v>
      </c>
      <c r="AV136" s="12" t="s">
        <v>78</v>
      </c>
      <c r="AW136" s="12" t="s">
        <v>27</v>
      </c>
      <c r="AX136" s="12" t="s">
        <v>71</v>
      </c>
      <c r="AY136" s="198" t="s">
        <v>151</v>
      </c>
    </row>
    <row r="137" spans="2:65" s="13" customFormat="1" ht="11.25">
      <c r="B137" s="199"/>
      <c r="C137" s="200"/>
      <c r="D137" s="191" t="s">
        <v>160</v>
      </c>
      <c r="E137" s="201" t="s">
        <v>1</v>
      </c>
      <c r="F137" s="202" t="s">
        <v>164</v>
      </c>
      <c r="G137" s="200"/>
      <c r="H137" s="203">
        <v>4.5</v>
      </c>
      <c r="I137" s="200"/>
      <c r="J137" s="200"/>
      <c r="K137" s="200"/>
      <c r="L137" s="204"/>
      <c r="M137" s="205"/>
      <c r="N137" s="206"/>
      <c r="O137" s="206"/>
      <c r="P137" s="206"/>
      <c r="Q137" s="206"/>
      <c r="R137" s="206"/>
      <c r="S137" s="206"/>
      <c r="T137" s="207"/>
      <c r="AT137" s="208" t="s">
        <v>160</v>
      </c>
      <c r="AU137" s="208" t="s">
        <v>80</v>
      </c>
      <c r="AV137" s="13" t="s">
        <v>80</v>
      </c>
      <c r="AW137" s="13" t="s">
        <v>27</v>
      </c>
      <c r="AX137" s="13" t="s">
        <v>71</v>
      </c>
      <c r="AY137" s="208" t="s">
        <v>151</v>
      </c>
    </row>
    <row r="138" spans="2:65" s="14" customFormat="1" ht="11.25">
      <c r="B138" s="209"/>
      <c r="C138" s="210"/>
      <c r="D138" s="191" t="s">
        <v>160</v>
      </c>
      <c r="E138" s="211" t="s">
        <v>1</v>
      </c>
      <c r="F138" s="212" t="s">
        <v>165</v>
      </c>
      <c r="G138" s="210"/>
      <c r="H138" s="213">
        <v>219.876</v>
      </c>
      <c r="I138" s="210"/>
      <c r="J138" s="210"/>
      <c r="K138" s="210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160</v>
      </c>
      <c r="AU138" s="218" t="s">
        <v>80</v>
      </c>
      <c r="AV138" s="14" t="s">
        <v>158</v>
      </c>
      <c r="AW138" s="14" t="s">
        <v>27</v>
      </c>
      <c r="AX138" s="14" t="s">
        <v>78</v>
      </c>
      <c r="AY138" s="218" t="s">
        <v>151</v>
      </c>
    </row>
    <row r="139" spans="2:65" s="1" customFormat="1" ht="24" customHeight="1">
      <c r="B139" s="31"/>
      <c r="C139" s="177" t="s">
        <v>80</v>
      </c>
      <c r="D139" s="177" t="s">
        <v>153</v>
      </c>
      <c r="E139" s="178" t="s">
        <v>166</v>
      </c>
      <c r="F139" s="179" t="s">
        <v>167</v>
      </c>
      <c r="G139" s="180" t="s">
        <v>156</v>
      </c>
      <c r="H139" s="181">
        <v>219.876</v>
      </c>
      <c r="I139" s="182"/>
      <c r="J139" s="182">
        <f>ROUND(I139*H139,2)</f>
        <v>0</v>
      </c>
      <c r="K139" s="179" t="s">
        <v>168</v>
      </c>
      <c r="L139" s="35"/>
      <c r="M139" s="183" t="s">
        <v>1</v>
      </c>
      <c r="N139" s="184" t="s">
        <v>36</v>
      </c>
      <c r="O139" s="185">
        <v>7.8E-2</v>
      </c>
      <c r="P139" s="185">
        <f>O139*H139</f>
        <v>17.150328000000002</v>
      </c>
      <c r="Q139" s="185">
        <v>0</v>
      </c>
      <c r="R139" s="185">
        <f>Q139*H139</f>
        <v>0</v>
      </c>
      <c r="S139" s="185">
        <v>0.22</v>
      </c>
      <c r="T139" s="186">
        <f>S139*H139</f>
        <v>48.372720000000001</v>
      </c>
      <c r="AR139" s="187" t="s">
        <v>158</v>
      </c>
      <c r="AT139" s="187" t="s">
        <v>153</v>
      </c>
      <c r="AU139" s="187" t="s">
        <v>80</v>
      </c>
      <c r="AY139" s="17" t="s">
        <v>151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7" t="s">
        <v>78</v>
      </c>
      <c r="BK139" s="188">
        <f>ROUND(I139*H139,2)</f>
        <v>0</v>
      </c>
      <c r="BL139" s="17" t="s">
        <v>158</v>
      </c>
      <c r="BM139" s="187" t="s">
        <v>169</v>
      </c>
    </row>
    <row r="140" spans="2:65" s="12" customFormat="1" ht="11.25">
      <c r="B140" s="189"/>
      <c r="C140" s="190"/>
      <c r="D140" s="191" t="s">
        <v>160</v>
      </c>
      <c r="E140" s="192" t="s">
        <v>1</v>
      </c>
      <c r="F140" s="193" t="s">
        <v>161</v>
      </c>
      <c r="G140" s="190"/>
      <c r="H140" s="192" t="s">
        <v>1</v>
      </c>
      <c r="I140" s="190"/>
      <c r="J140" s="190"/>
      <c r="K140" s="190"/>
      <c r="L140" s="194"/>
      <c r="M140" s="195"/>
      <c r="N140" s="196"/>
      <c r="O140" s="196"/>
      <c r="P140" s="196"/>
      <c r="Q140" s="196"/>
      <c r="R140" s="196"/>
      <c r="S140" s="196"/>
      <c r="T140" s="197"/>
      <c r="AT140" s="198" t="s">
        <v>160</v>
      </c>
      <c r="AU140" s="198" t="s">
        <v>80</v>
      </c>
      <c r="AV140" s="12" t="s">
        <v>78</v>
      </c>
      <c r="AW140" s="12" t="s">
        <v>27</v>
      </c>
      <c r="AX140" s="12" t="s">
        <v>71</v>
      </c>
      <c r="AY140" s="198" t="s">
        <v>151</v>
      </c>
    </row>
    <row r="141" spans="2:65" s="13" customFormat="1" ht="11.25">
      <c r="B141" s="199"/>
      <c r="C141" s="200"/>
      <c r="D141" s="191" t="s">
        <v>160</v>
      </c>
      <c r="E141" s="201" t="s">
        <v>1</v>
      </c>
      <c r="F141" s="202" t="s">
        <v>162</v>
      </c>
      <c r="G141" s="200"/>
      <c r="H141" s="203">
        <v>215.376</v>
      </c>
      <c r="I141" s="200"/>
      <c r="J141" s="200"/>
      <c r="K141" s="200"/>
      <c r="L141" s="204"/>
      <c r="M141" s="205"/>
      <c r="N141" s="206"/>
      <c r="O141" s="206"/>
      <c r="P141" s="206"/>
      <c r="Q141" s="206"/>
      <c r="R141" s="206"/>
      <c r="S141" s="206"/>
      <c r="T141" s="207"/>
      <c r="AT141" s="208" t="s">
        <v>160</v>
      </c>
      <c r="AU141" s="208" t="s">
        <v>80</v>
      </c>
      <c r="AV141" s="13" t="s">
        <v>80</v>
      </c>
      <c r="AW141" s="13" t="s">
        <v>27</v>
      </c>
      <c r="AX141" s="13" t="s">
        <v>71</v>
      </c>
      <c r="AY141" s="208" t="s">
        <v>151</v>
      </c>
    </row>
    <row r="142" spans="2:65" s="12" customFormat="1" ht="11.25">
      <c r="B142" s="189"/>
      <c r="C142" s="190"/>
      <c r="D142" s="191" t="s">
        <v>160</v>
      </c>
      <c r="E142" s="192" t="s">
        <v>1</v>
      </c>
      <c r="F142" s="193" t="s">
        <v>163</v>
      </c>
      <c r="G142" s="190"/>
      <c r="H142" s="192" t="s">
        <v>1</v>
      </c>
      <c r="I142" s="190"/>
      <c r="J142" s="190"/>
      <c r="K142" s="190"/>
      <c r="L142" s="194"/>
      <c r="M142" s="195"/>
      <c r="N142" s="196"/>
      <c r="O142" s="196"/>
      <c r="P142" s="196"/>
      <c r="Q142" s="196"/>
      <c r="R142" s="196"/>
      <c r="S142" s="196"/>
      <c r="T142" s="197"/>
      <c r="AT142" s="198" t="s">
        <v>160</v>
      </c>
      <c r="AU142" s="198" t="s">
        <v>80</v>
      </c>
      <c r="AV142" s="12" t="s">
        <v>78</v>
      </c>
      <c r="AW142" s="12" t="s">
        <v>27</v>
      </c>
      <c r="AX142" s="12" t="s">
        <v>71</v>
      </c>
      <c r="AY142" s="198" t="s">
        <v>151</v>
      </c>
    </row>
    <row r="143" spans="2:65" s="13" customFormat="1" ht="11.25">
      <c r="B143" s="199"/>
      <c r="C143" s="200"/>
      <c r="D143" s="191" t="s">
        <v>160</v>
      </c>
      <c r="E143" s="201" t="s">
        <v>1</v>
      </c>
      <c r="F143" s="202" t="s">
        <v>164</v>
      </c>
      <c r="G143" s="200"/>
      <c r="H143" s="203">
        <v>4.5</v>
      </c>
      <c r="I143" s="200"/>
      <c r="J143" s="200"/>
      <c r="K143" s="200"/>
      <c r="L143" s="204"/>
      <c r="M143" s="205"/>
      <c r="N143" s="206"/>
      <c r="O143" s="206"/>
      <c r="P143" s="206"/>
      <c r="Q143" s="206"/>
      <c r="R143" s="206"/>
      <c r="S143" s="206"/>
      <c r="T143" s="207"/>
      <c r="AT143" s="208" t="s">
        <v>160</v>
      </c>
      <c r="AU143" s="208" t="s">
        <v>80</v>
      </c>
      <c r="AV143" s="13" t="s">
        <v>80</v>
      </c>
      <c r="AW143" s="13" t="s">
        <v>27</v>
      </c>
      <c r="AX143" s="13" t="s">
        <v>71</v>
      </c>
      <c r="AY143" s="208" t="s">
        <v>151</v>
      </c>
    </row>
    <row r="144" spans="2:65" s="14" customFormat="1" ht="11.25">
      <c r="B144" s="209"/>
      <c r="C144" s="210"/>
      <c r="D144" s="191" t="s">
        <v>160</v>
      </c>
      <c r="E144" s="211" t="s">
        <v>1</v>
      </c>
      <c r="F144" s="212" t="s">
        <v>165</v>
      </c>
      <c r="G144" s="210"/>
      <c r="H144" s="213">
        <v>219.876</v>
      </c>
      <c r="I144" s="210"/>
      <c r="J144" s="210"/>
      <c r="K144" s="210"/>
      <c r="L144" s="214"/>
      <c r="M144" s="215"/>
      <c r="N144" s="216"/>
      <c r="O144" s="216"/>
      <c r="P144" s="216"/>
      <c r="Q144" s="216"/>
      <c r="R144" s="216"/>
      <c r="S144" s="216"/>
      <c r="T144" s="217"/>
      <c r="AT144" s="218" t="s">
        <v>160</v>
      </c>
      <c r="AU144" s="218" t="s">
        <v>80</v>
      </c>
      <c r="AV144" s="14" t="s">
        <v>158</v>
      </c>
      <c r="AW144" s="14" t="s">
        <v>27</v>
      </c>
      <c r="AX144" s="14" t="s">
        <v>78</v>
      </c>
      <c r="AY144" s="218" t="s">
        <v>151</v>
      </c>
    </row>
    <row r="145" spans="2:65" s="1" customFormat="1" ht="24" customHeight="1">
      <c r="B145" s="31"/>
      <c r="C145" s="177" t="s">
        <v>170</v>
      </c>
      <c r="D145" s="177" t="s">
        <v>153</v>
      </c>
      <c r="E145" s="178" t="s">
        <v>171</v>
      </c>
      <c r="F145" s="179" t="s">
        <v>172</v>
      </c>
      <c r="G145" s="180" t="s">
        <v>173</v>
      </c>
      <c r="H145" s="181">
        <v>5</v>
      </c>
      <c r="I145" s="182"/>
      <c r="J145" s="182">
        <f>ROUND(I145*H145,2)</f>
        <v>0</v>
      </c>
      <c r="K145" s="179" t="s">
        <v>1</v>
      </c>
      <c r="L145" s="35"/>
      <c r="M145" s="183" t="s">
        <v>1</v>
      </c>
      <c r="N145" s="184" t="s">
        <v>36</v>
      </c>
      <c r="O145" s="185">
        <v>0.70299999999999996</v>
      </c>
      <c r="P145" s="185">
        <f>O145*H145</f>
        <v>3.5149999999999997</v>
      </c>
      <c r="Q145" s="185">
        <v>8.6800000000000002E-3</v>
      </c>
      <c r="R145" s="185">
        <f>Q145*H145</f>
        <v>4.3400000000000001E-2</v>
      </c>
      <c r="S145" s="185">
        <v>0</v>
      </c>
      <c r="T145" s="186">
        <f>S145*H145</f>
        <v>0</v>
      </c>
      <c r="AR145" s="187" t="s">
        <v>158</v>
      </c>
      <c r="AT145" s="187" t="s">
        <v>153</v>
      </c>
      <c r="AU145" s="187" t="s">
        <v>80</v>
      </c>
      <c r="AY145" s="17" t="s">
        <v>151</v>
      </c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7" t="s">
        <v>78</v>
      </c>
      <c r="BK145" s="188">
        <f>ROUND(I145*H145,2)</f>
        <v>0</v>
      </c>
      <c r="BL145" s="17" t="s">
        <v>158</v>
      </c>
      <c r="BM145" s="187" t="s">
        <v>174</v>
      </c>
    </row>
    <row r="146" spans="2:65" s="12" customFormat="1" ht="11.25">
      <c r="B146" s="189"/>
      <c r="C146" s="190"/>
      <c r="D146" s="191" t="s">
        <v>160</v>
      </c>
      <c r="E146" s="192" t="s">
        <v>1</v>
      </c>
      <c r="F146" s="193" t="s">
        <v>175</v>
      </c>
      <c r="G146" s="190"/>
      <c r="H146" s="192" t="s">
        <v>1</v>
      </c>
      <c r="I146" s="190"/>
      <c r="J146" s="190"/>
      <c r="K146" s="190"/>
      <c r="L146" s="194"/>
      <c r="M146" s="195"/>
      <c r="N146" s="196"/>
      <c r="O146" s="196"/>
      <c r="P146" s="196"/>
      <c r="Q146" s="196"/>
      <c r="R146" s="196"/>
      <c r="S146" s="196"/>
      <c r="T146" s="197"/>
      <c r="AT146" s="198" t="s">
        <v>160</v>
      </c>
      <c r="AU146" s="198" t="s">
        <v>80</v>
      </c>
      <c r="AV146" s="12" t="s">
        <v>78</v>
      </c>
      <c r="AW146" s="12" t="s">
        <v>27</v>
      </c>
      <c r="AX146" s="12" t="s">
        <v>71</v>
      </c>
      <c r="AY146" s="198" t="s">
        <v>151</v>
      </c>
    </row>
    <row r="147" spans="2:65" s="13" customFormat="1" ht="11.25">
      <c r="B147" s="199"/>
      <c r="C147" s="200"/>
      <c r="D147" s="191" t="s">
        <v>160</v>
      </c>
      <c r="E147" s="201" t="s">
        <v>1</v>
      </c>
      <c r="F147" s="202" t="s">
        <v>176</v>
      </c>
      <c r="G147" s="200"/>
      <c r="H147" s="203">
        <v>5</v>
      </c>
      <c r="I147" s="200"/>
      <c r="J147" s="200"/>
      <c r="K147" s="200"/>
      <c r="L147" s="204"/>
      <c r="M147" s="205"/>
      <c r="N147" s="206"/>
      <c r="O147" s="206"/>
      <c r="P147" s="206"/>
      <c r="Q147" s="206"/>
      <c r="R147" s="206"/>
      <c r="S147" s="206"/>
      <c r="T147" s="207"/>
      <c r="AT147" s="208" t="s">
        <v>160</v>
      </c>
      <c r="AU147" s="208" t="s">
        <v>80</v>
      </c>
      <c r="AV147" s="13" t="s">
        <v>80</v>
      </c>
      <c r="AW147" s="13" t="s">
        <v>27</v>
      </c>
      <c r="AX147" s="13" t="s">
        <v>71</v>
      </c>
      <c r="AY147" s="208" t="s">
        <v>151</v>
      </c>
    </row>
    <row r="148" spans="2:65" s="14" customFormat="1" ht="11.25">
      <c r="B148" s="209"/>
      <c r="C148" s="210"/>
      <c r="D148" s="191" t="s">
        <v>160</v>
      </c>
      <c r="E148" s="211" t="s">
        <v>1</v>
      </c>
      <c r="F148" s="212" t="s">
        <v>165</v>
      </c>
      <c r="G148" s="210"/>
      <c r="H148" s="213">
        <v>5</v>
      </c>
      <c r="I148" s="210"/>
      <c r="J148" s="210"/>
      <c r="K148" s="210"/>
      <c r="L148" s="214"/>
      <c r="M148" s="215"/>
      <c r="N148" s="216"/>
      <c r="O148" s="216"/>
      <c r="P148" s="216"/>
      <c r="Q148" s="216"/>
      <c r="R148" s="216"/>
      <c r="S148" s="216"/>
      <c r="T148" s="217"/>
      <c r="AT148" s="218" t="s">
        <v>160</v>
      </c>
      <c r="AU148" s="218" t="s">
        <v>80</v>
      </c>
      <c r="AV148" s="14" t="s">
        <v>158</v>
      </c>
      <c r="AW148" s="14" t="s">
        <v>27</v>
      </c>
      <c r="AX148" s="14" t="s">
        <v>78</v>
      </c>
      <c r="AY148" s="218" t="s">
        <v>151</v>
      </c>
    </row>
    <row r="149" spans="2:65" s="1" customFormat="1" ht="24" customHeight="1">
      <c r="B149" s="31"/>
      <c r="C149" s="177" t="s">
        <v>177</v>
      </c>
      <c r="D149" s="177" t="s">
        <v>153</v>
      </c>
      <c r="E149" s="178" t="s">
        <v>178</v>
      </c>
      <c r="F149" s="179" t="s">
        <v>179</v>
      </c>
      <c r="G149" s="180" t="s">
        <v>173</v>
      </c>
      <c r="H149" s="181">
        <v>2.5</v>
      </c>
      <c r="I149" s="182"/>
      <c r="J149" s="182">
        <f>ROUND(I149*H149,2)</f>
        <v>0</v>
      </c>
      <c r="K149" s="179" t="s">
        <v>157</v>
      </c>
      <c r="L149" s="35"/>
      <c r="M149" s="183" t="s">
        <v>1</v>
      </c>
      <c r="N149" s="184" t="s">
        <v>36</v>
      </c>
      <c r="O149" s="185">
        <v>0.54700000000000004</v>
      </c>
      <c r="P149" s="185">
        <f>O149*H149</f>
        <v>1.3675000000000002</v>
      </c>
      <c r="Q149" s="185">
        <v>3.6900000000000002E-2</v>
      </c>
      <c r="R149" s="185">
        <f>Q149*H149</f>
        <v>9.2249999999999999E-2</v>
      </c>
      <c r="S149" s="185">
        <v>0</v>
      </c>
      <c r="T149" s="186">
        <f>S149*H149</f>
        <v>0</v>
      </c>
      <c r="AR149" s="187" t="s">
        <v>158</v>
      </c>
      <c r="AT149" s="187" t="s">
        <v>153</v>
      </c>
      <c r="AU149" s="187" t="s">
        <v>80</v>
      </c>
      <c r="AY149" s="17" t="s">
        <v>151</v>
      </c>
      <c r="BE149" s="188">
        <f>IF(N149="základní",J149,0)</f>
        <v>0</v>
      </c>
      <c r="BF149" s="188">
        <f>IF(N149="snížená",J149,0)</f>
        <v>0</v>
      </c>
      <c r="BG149" s="188">
        <f>IF(N149="zákl. přenesená",J149,0)</f>
        <v>0</v>
      </c>
      <c r="BH149" s="188">
        <f>IF(N149="sníž. přenesená",J149,0)</f>
        <v>0</v>
      </c>
      <c r="BI149" s="188">
        <f>IF(N149="nulová",J149,0)</f>
        <v>0</v>
      </c>
      <c r="BJ149" s="17" t="s">
        <v>78</v>
      </c>
      <c r="BK149" s="188">
        <f>ROUND(I149*H149,2)</f>
        <v>0</v>
      </c>
      <c r="BL149" s="17" t="s">
        <v>158</v>
      </c>
      <c r="BM149" s="187" t="s">
        <v>180</v>
      </c>
    </row>
    <row r="150" spans="2:65" s="12" customFormat="1" ht="11.25">
      <c r="B150" s="189"/>
      <c r="C150" s="190"/>
      <c r="D150" s="191" t="s">
        <v>160</v>
      </c>
      <c r="E150" s="192" t="s">
        <v>1</v>
      </c>
      <c r="F150" s="193" t="s">
        <v>181</v>
      </c>
      <c r="G150" s="190"/>
      <c r="H150" s="192" t="s">
        <v>1</v>
      </c>
      <c r="I150" s="190"/>
      <c r="J150" s="190"/>
      <c r="K150" s="190"/>
      <c r="L150" s="194"/>
      <c r="M150" s="195"/>
      <c r="N150" s="196"/>
      <c r="O150" s="196"/>
      <c r="P150" s="196"/>
      <c r="Q150" s="196"/>
      <c r="R150" s="196"/>
      <c r="S150" s="196"/>
      <c r="T150" s="197"/>
      <c r="AT150" s="198" t="s">
        <v>160</v>
      </c>
      <c r="AU150" s="198" t="s">
        <v>80</v>
      </c>
      <c r="AV150" s="12" t="s">
        <v>78</v>
      </c>
      <c r="AW150" s="12" t="s">
        <v>27</v>
      </c>
      <c r="AX150" s="12" t="s">
        <v>71</v>
      </c>
      <c r="AY150" s="198" t="s">
        <v>151</v>
      </c>
    </row>
    <row r="151" spans="2:65" s="12" customFormat="1" ht="11.25">
      <c r="B151" s="189"/>
      <c r="C151" s="190"/>
      <c r="D151" s="191" t="s">
        <v>160</v>
      </c>
      <c r="E151" s="192" t="s">
        <v>1</v>
      </c>
      <c r="F151" s="193" t="s">
        <v>182</v>
      </c>
      <c r="G151" s="190"/>
      <c r="H151" s="192" t="s">
        <v>1</v>
      </c>
      <c r="I151" s="190"/>
      <c r="J151" s="190"/>
      <c r="K151" s="190"/>
      <c r="L151" s="194"/>
      <c r="M151" s="195"/>
      <c r="N151" s="196"/>
      <c r="O151" s="196"/>
      <c r="P151" s="196"/>
      <c r="Q151" s="196"/>
      <c r="R151" s="196"/>
      <c r="S151" s="196"/>
      <c r="T151" s="197"/>
      <c r="AT151" s="198" t="s">
        <v>160</v>
      </c>
      <c r="AU151" s="198" t="s">
        <v>80</v>
      </c>
      <c r="AV151" s="12" t="s">
        <v>78</v>
      </c>
      <c r="AW151" s="12" t="s">
        <v>27</v>
      </c>
      <c r="AX151" s="12" t="s">
        <v>71</v>
      </c>
      <c r="AY151" s="198" t="s">
        <v>151</v>
      </c>
    </row>
    <row r="152" spans="2:65" s="13" customFormat="1" ht="11.25">
      <c r="B152" s="199"/>
      <c r="C152" s="200"/>
      <c r="D152" s="191" t="s">
        <v>160</v>
      </c>
      <c r="E152" s="201" t="s">
        <v>1</v>
      </c>
      <c r="F152" s="202" t="s">
        <v>183</v>
      </c>
      <c r="G152" s="200"/>
      <c r="H152" s="203">
        <v>2.5</v>
      </c>
      <c r="I152" s="200"/>
      <c r="J152" s="200"/>
      <c r="K152" s="200"/>
      <c r="L152" s="204"/>
      <c r="M152" s="205"/>
      <c r="N152" s="206"/>
      <c r="O152" s="206"/>
      <c r="P152" s="206"/>
      <c r="Q152" s="206"/>
      <c r="R152" s="206"/>
      <c r="S152" s="206"/>
      <c r="T152" s="207"/>
      <c r="AT152" s="208" t="s">
        <v>160</v>
      </c>
      <c r="AU152" s="208" t="s">
        <v>80</v>
      </c>
      <c r="AV152" s="13" t="s">
        <v>80</v>
      </c>
      <c r="AW152" s="13" t="s">
        <v>27</v>
      </c>
      <c r="AX152" s="13" t="s">
        <v>71</v>
      </c>
      <c r="AY152" s="208" t="s">
        <v>151</v>
      </c>
    </row>
    <row r="153" spans="2:65" s="14" customFormat="1" ht="11.25">
      <c r="B153" s="209"/>
      <c r="C153" s="210"/>
      <c r="D153" s="191" t="s">
        <v>160</v>
      </c>
      <c r="E153" s="211" t="s">
        <v>1</v>
      </c>
      <c r="F153" s="212" t="s">
        <v>165</v>
      </c>
      <c r="G153" s="210"/>
      <c r="H153" s="213">
        <v>2.5</v>
      </c>
      <c r="I153" s="210"/>
      <c r="J153" s="210"/>
      <c r="K153" s="210"/>
      <c r="L153" s="214"/>
      <c r="M153" s="215"/>
      <c r="N153" s="216"/>
      <c r="O153" s="216"/>
      <c r="P153" s="216"/>
      <c r="Q153" s="216"/>
      <c r="R153" s="216"/>
      <c r="S153" s="216"/>
      <c r="T153" s="217"/>
      <c r="AT153" s="218" t="s">
        <v>160</v>
      </c>
      <c r="AU153" s="218" t="s">
        <v>80</v>
      </c>
      <c r="AV153" s="14" t="s">
        <v>158</v>
      </c>
      <c r="AW153" s="14" t="s">
        <v>27</v>
      </c>
      <c r="AX153" s="14" t="s">
        <v>78</v>
      </c>
      <c r="AY153" s="218" t="s">
        <v>151</v>
      </c>
    </row>
    <row r="154" spans="2:65" s="1" customFormat="1" ht="24" customHeight="1">
      <c r="B154" s="31"/>
      <c r="C154" s="177" t="s">
        <v>184</v>
      </c>
      <c r="D154" s="177" t="s">
        <v>153</v>
      </c>
      <c r="E154" s="178" t="s">
        <v>185</v>
      </c>
      <c r="F154" s="179" t="s">
        <v>186</v>
      </c>
      <c r="G154" s="180" t="s">
        <v>187</v>
      </c>
      <c r="H154" s="181">
        <v>3.75</v>
      </c>
      <c r="I154" s="182"/>
      <c r="J154" s="182">
        <f>ROUND(I154*H154,2)</f>
        <v>0</v>
      </c>
      <c r="K154" s="179" t="s">
        <v>1</v>
      </c>
      <c r="L154" s="35"/>
      <c r="M154" s="183" t="s">
        <v>1</v>
      </c>
      <c r="N154" s="184" t="s">
        <v>36</v>
      </c>
      <c r="O154" s="185">
        <v>1.7629999999999999</v>
      </c>
      <c r="P154" s="185">
        <f>O154*H154</f>
        <v>6.6112500000000001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AR154" s="187" t="s">
        <v>158</v>
      </c>
      <c r="AT154" s="187" t="s">
        <v>153</v>
      </c>
      <c r="AU154" s="187" t="s">
        <v>80</v>
      </c>
      <c r="AY154" s="17" t="s">
        <v>151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7" t="s">
        <v>78</v>
      </c>
      <c r="BK154" s="188">
        <f>ROUND(I154*H154,2)</f>
        <v>0</v>
      </c>
      <c r="BL154" s="17" t="s">
        <v>158</v>
      </c>
      <c r="BM154" s="187" t="s">
        <v>188</v>
      </c>
    </row>
    <row r="155" spans="2:65" s="13" customFormat="1" ht="11.25">
      <c r="B155" s="199"/>
      <c r="C155" s="200"/>
      <c r="D155" s="191" t="s">
        <v>160</v>
      </c>
      <c r="E155" s="201" t="s">
        <v>1</v>
      </c>
      <c r="F155" s="202" t="s">
        <v>189</v>
      </c>
      <c r="G155" s="200"/>
      <c r="H155" s="203">
        <v>3.75</v>
      </c>
      <c r="I155" s="200"/>
      <c r="J155" s="200"/>
      <c r="K155" s="200"/>
      <c r="L155" s="204"/>
      <c r="M155" s="205"/>
      <c r="N155" s="206"/>
      <c r="O155" s="206"/>
      <c r="P155" s="206"/>
      <c r="Q155" s="206"/>
      <c r="R155" s="206"/>
      <c r="S155" s="206"/>
      <c r="T155" s="207"/>
      <c r="AT155" s="208" t="s">
        <v>160</v>
      </c>
      <c r="AU155" s="208" t="s">
        <v>80</v>
      </c>
      <c r="AV155" s="13" t="s">
        <v>80</v>
      </c>
      <c r="AW155" s="13" t="s">
        <v>27</v>
      </c>
      <c r="AX155" s="13" t="s">
        <v>71</v>
      </c>
      <c r="AY155" s="208" t="s">
        <v>151</v>
      </c>
    </row>
    <row r="156" spans="2:65" s="14" customFormat="1" ht="11.25">
      <c r="B156" s="209"/>
      <c r="C156" s="210"/>
      <c r="D156" s="191" t="s">
        <v>160</v>
      </c>
      <c r="E156" s="211" t="s">
        <v>1</v>
      </c>
      <c r="F156" s="212" t="s">
        <v>165</v>
      </c>
      <c r="G156" s="210"/>
      <c r="H156" s="213">
        <v>3.75</v>
      </c>
      <c r="I156" s="210"/>
      <c r="J156" s="210"/>
      <c r="K156" s="210"/>
      <c r="L156" s="214"/>
      <c r="M156" s="215"/>
      <c r="N156" s="216"/>
      <c r="O156" s="216"/>
      <c r="P156" s="216"/>
      <c r="Q156" s="216"/>
      <c r="R156" s="216"/>
      <c r="S156" s="216"/>
      <c r="T156" s="217"/>
      <c r="AT156" s="218" t="s">
        <v>160</v>
      </c>
      <c r="AU156" s="218" t="s">
        <v>80</v>
      </c>
      <c r="AV156" s="14" t="s">
        <v>158</v>
      </c>
      <c r="AW156" s="14" t="s">
        <v>27</v>
      </c>
      <c r="AX156" s="14" t="s">
        <v>78</v>
      </c>
      <c r="AY156" s="218" t="s">
        <v>151</v>
      </c>
    </row>
    <row r="157" spans="2:65" s="1" customFormat="1" ht="24" customHeight="1">
      <c r="B157" s="31"/>
      <c r="C157" s="177" t="s">
        <v>190</v>
      </c>
      <c r="D157" s="177" t="s">
        <v>153</v>
      </c>
      <c r="E157" s="178" t="s">
        <v>191</v>
      </c>
      <c r="F157" s="179" t="s">
        <v>192</v>
      </c>
      <c r="G157" s="180" t="s">
        <v>187</v>
      </c>
      <c r="H157" s="181">
        <v>306</v>
      </c>
      <c r="I157" s="182"/>
      <c r="J157" s="182">
        <f>ROUND(I157*H157,2)</f>
        <v>0</v>
      </c>
      <c r="K157" s="179" t="s">
        <v>168</v>
      </c>
      <c r="L157" s="35"/>
      <c r="M157" s="183" t="s">
        <v>1</v>
      </c>
      <c r="N157" s="184" t="s">
        <v>36</v>
      </c>
      <c r="O157" s="185">
        <v>2.2490000000000001</v>
      </c>
      <c r="P157" s="185">
        <f>O157*H157</f>
        <v>688.19400000000007</v>
      </c>
      <c r="Q157" s="185">
        <v>0</v>
      </c>
      <c r="R157" s="185">
        <f>Q157*H157</f>
        <v>0</v>
      </c>
      <c r="S157" s="185">
        <v>0</v>
      </c>
      <c r="T157" s="186">
        <f>S157*H157</f>
        <v>0</v>
      </c>
      <c r="AR157" s="187" t="s">
        <v>158</v>
      </c>
      <c r="AT157" s="187" t="s">
        <v>153</v>
      </c>
      <c r="AU157" s="187" t="s">
        <v>80</v>
      </c>
      <c r="AY157" s="17" t="s">
        <v>151</v>
      </c>
      <c r="BE157" s="188">
        <f>IF(N157="základní",J157,0)</f>
        <v>0</v>
      </c>
      <c r="BF157" s="188">
        <f>IF(N157="snížená",J157,0)</f>
        <v>0</v>
      </c>
      <c r="BG157" s="188">
        <f>IF(N157="zákl. přenesená",J157,0)</f>
        <v>0</v>
      </c>
      <c r="BH157" s="188">
        <f>IF(N157="sníž. přenesená",J157,0)</f>
        <v>0</v>
      </c>
      <c r="BI157" s="188">
        <f>IF(N157="nulová",J157,0)</f>
        <v>0</v>
      </c>
      <c r="BJ157" s="17" t="s">
        <v>78</v>
      </c>
      <c r="BK157" s="188">
        <f>ROUND(I157*H157,2)</f>
        <v>0</v>
      </c>
      <c r="BL157" s="17" t="s">
        <v>158</v>
      </c>
      <c r="BM157" s="187" t="s">
        <v>193</v>
      </c>
    </row>
    <row r="158" spans="2:65" s="12" customFormat="1" ht="11.25">
      <c r="B158" s="189"/>
      <c r="C158" s="190"/>
      <c r="D158" s="191" t="s">
        <v>160</v>
      </c>
      <c r="E158" s="192" t="s">
        <v>1</v>
      </c>
      <c r="F158" s="193" t="s">
        <v>194</v>
      </c>
      <c r="G158" s="190"/>
      <c r="H158" s="192" t="s">
        <v>1</v>
      </c>
      <c r="I158" s="190"/>
      <c r="J158" s="190"/>
      <c r="K158" s="190"/>
      <c r="L158" s="194"/>
      <c r="M158" s="195"/>
      <c r="N158" s="196"/>
      <c r="O158" s="196"/>
      <c r="P158" s="196"/>
      <c r="Q158" s="196"/>
      <c r="R158" s="196"/>
      <c r="S158" s="196"/>
      <c r="T158" s="197"/>
      <c r="AT158" s="198" t="s">
        <v>160</v>
      </c>
      <c r="AU158" s="198" t="s">
        <v>80</v>
      </c>
      <c r="AV158" s="12" t="s">
        <v>78</v>
      </c>
      <c r="AW158" s="12" t="s">
        <v>27</v>
      </c>
      <c r="AX158" s="12" t="s">
        <v>71</v>
      </c>
      <c r="AY158" s="198" t="s">
        <v>151</v>
      </c>
    </row>
    <row r="159" spans="2:65" s="13" customFormat="1" ht="11.25">
      <c r="B159" s="199"/>
      <c r="C159" s="200"/>
      <c r="D159" s="191" t="s">
        <v>160</v>
      </c>
      <c r="E159" s="201" t="s">
        <v>1</v>
      </c>
      <c r="F159" s="202" t="s">
        <v>195</v>
      </c>
      <c r="G159" s="200"/>
      <c r="H159" s="203">
        <v>306</v>
      </c>
      <c r="I159" s="200"/>
      <c r="J159" s="200"/>
      <c r="K159" s="200"/>
      <c r="L159" s="204"/>
      <c r="M159" s="205"/>
      <c r="N159" s="206"/>
      <c r="O159" s="206"/>
      <c r="P159" s="206"/>
      <c r="Q159" s="206"/>
      <c r="R159" s="206"/>
      <c r="S159" s="206"/>
      <c r="T159" s="207"/>
      <c r="AT159" s="208" t="s">
        <v>160</v>
      </c>
      <c r="AU159" s="208" t="s">
        <v>80</v>
      </c>
      <c r="AV159" s="13" t="s">
        <v>80</v>
      </c>
      <c r="AW159" s="13" t="s">
        <v>27</v>
      </c>
      <c r="AX159" s="13" t="s">
        <v>71</v>
      </c>
      <c r="AY159" s="208" t="s">
        <v>151</v>
      </c>
    </row>
    <row r="160" spans="2:65" s="14" customFormat="1" ht="11.25">
      <c r="B160" s="209"/>
      <c r="C160" s="210"/>
      <c r="D160" s="191" t="s">
        <v>160</v>
      </c>
      <c r="E160" s="211" t="s">
        <v>1</v>
      </c>
      <c r="F160" s="212" t="s">
        <v>165</v>
      </c>
      <c r="G160" s="210"/>
      <c r="H160" s="213">
        <v>306</v>
      </c>
      <c r="I160" s="210"/>
      <c r="J160" s="210"/>
      <c r="K160" s="210"/>
      <c r="L160" s="214"/>
      <c r="M160" s="215"/>
      <c r="N160" s="216"/>
      <c r="O160" s="216"/>
      <c r="P160" s="216"/>
      <c r="Q160" s="216"/>
      <c r="R160" s="216"/>
      <c r="S160" s="216"/>
      <c r="T160" s="217"/>
      <c r="AT160" s="218" t="s">
        <v>160</v>
      </c>
      <c r="AU160" s="218" t="s">
        <v>80</v>
      </c>
      <c r="AV160" s="14" t="s">
        <v>158</v>
      </c>
      <c r="AW160" s="14" t="s">
        <v>27</v>
      </c>
      <c r="AX160" s="14" t="s">
        <v>78</v>
      </c>
      <c r="AY160" s="218" t="s">
        <v>151</v>
      </c>
    </row>
    <row r="161" spans="2:65" s="1" customFormat="1" ht="24" customHeight="1">
      <c r="B161" s="31"/>
      <c r="C161" s="177" t="s">
        <v>196</v>
      </c>
      <c r="D161" s="177" t="s">
        <v>153</v>
      </c>
      <c r="E161" s="178" t="s">
        <v>197</v>
      </c>
      <c r="F161" s="179" t="s">
        <v>198</v>
      </c>
      <c r="G161" s="180" t="s">
        <v>187</v>
      </c>
      <c r="H161" s="181">
        <v>344.43</v>
      </c>
      <c r="I161" s="182"/>
      <c r="J161" s="182">
        <f>ROUND(I161*H161,2)</f>
        <v>0</v>
      </c>
      <c r="K161" s="179" t="s">
        <v>168</v>
      </c>
      <c r="L161" s="35"/>
      <c r="M161" s="183" t="s">
        <v>1</v>
      </c>
      <c r="N161" s="184" t="s">
        <v>36</v>
      </c>
      <c r="O161" s="185">
        <v>0.82499999999999996</v>
      </c>
      <c r="P161" s="185">
        <f>O161*H161</f>
        <v>284.15474999999998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AR161" s="187" t="s">
        <v>158</v>
      </c>
      <c r="AT161" s="187" t="s">
        <v>153</v>
      </c>
      <c r="AU161" s="187" t="s">
        <v>80</v>
      </c>
      <c r="AY161" s="17" t="s">
        <v>151</v>
      </c>
      <c r="BE161" s="188">
        <f>IF(N161="základní",J161,0)</f>
        <v>0</v>
      </c>
      <c r="BF161" s="188">
        <f>IF(N161="snížená",J161,0)</f>
        <v>0</v>
      </c>
      <c r="BG161" s="188">
        <f>IF(N161="zákl. přenesená",J161,0)</f>
        <v>0</v>
      </c>
      <c r="BH161" s="188">
        <f>IF(N161="sníž. přenesená",J161,0)</f>
        <v>0</v>
      </c>
      <c r="BI161" s="188">
        <f>IF(N161="nulová",J161,0)</f>
        <v>0</v>
      </c>
      <c r="BJ161" s="17" t="s">
        <v>78</v>
      </c>
      <c r="BK161" s="188">
        <f>ROUND(I161*H161,2)</f>
        <v>0</v>
      </c>
      <c r="BL161" s="17" t="s">
        <v>158</v>
      </c>
      <c r="BM161" s="187" t="s">
        <v>199</v>
      </c>
    </row>
    <row r="162" spans="2:65" s="13" customFormat="1" ht="11.25">
      <c r="B162" s="199"/>
      <c r="C162" s="200"/>
      <c r="D162" s="191" t="s">
        <v>160</v>
      </c>
      <c r="E162" s="201" t="s">
        <v>1</v>
      </c>
      <c r="F162" s="202" t="s">
        <v>200</v>
      </c>
      <c r="G162" s="200"/>
      <c r="H162" s="203">
        <v>337.68</v>
      </c>
      <c r="I162" s="200"/>
      <c r="J162" s="200"/>
      <c r="K162" s="200"/>
      <c r="L162" s="204"/>
      <c r="M162" s="205"/>
      <c r="N162" s="206"/>
      <c r="O162" s="206"/>
      <c r="P162" s="206"/>
      <c r="Q162" s="206"/>
      <c r="R162" s="206"/>
      <c r="S162" s="206"/>
      <c r="T162" s="207"/>
      <c r="AT162" s="208" t="s">
        <v>160</v>
      </c>
      <c r="AU162" s="208" t="s">
        <v>80</v>
      </c>
      <c r="AV162" s="13" t="s">
        <v>80</v>
      </c>
      <c r="AW162" s="13" t="s">
        <v>27</v>
      </c>
      <c r="AX162" s="13" t="s">
        <v>71</v>
      </c>
      <c r="AY162" s="208" t="s">
        <v>151</v>
      </c>
    </row>
    <row r="163" spans="2:65" s="13" customFormat="1" ht="11.25">
      <c r="B163" s="199"/>
      <c r="C163" s="200"/>
      <c r="D163" s="191" t="s">
        <v>160</v>
      </c>
      <c r="E163" s="201" t="s">
        <v>1</v>
      </c>
      <c r="F163" s="202" t="s">
        <v>201</v>
      </c>
      <c r="G163" s="200"/>
      <c r="H163" s="203">
        <v>6.75</v>
      </c>
      <c r="I163" s="200"/>
      <c r="J163" s="200"/>
      <c r="K163" s="200"/>
      <c r="L163" s="204"/>
      <c r="M163" s="205"/>
      <c r="N163" s="206"/>
      <c r="O163" s="206"/>
      <c r="P163" s="206"/>
      <c r="Q163" s="206"/>
      <c r="R163" s="206"/>
      <c r="S163" s="206"/>
      <c r="T163" s="207"/>
      <c r="AT163" s="208" t="s">
        <v>160</v>
      </c>
      <c r="AU163" s="208" t="s">
        <v>80</v>
      </c>
      <c r="AV163" s="13" t="s">
        <v>80</v>
      </c>
      <c r="AW163" s="13" t="s">
        <v>27</v>
      </c>
      <c r="AX163" s="13" t="s">
        <v>71</v>
      </c>
      <c r="AY163" s="208" t="s">
        <v>151</v>
      </c>
    </row>
    <row r="164" spans="2:65" s="14" customFormat="1" ht="11.25">
      <c r="B164" s="209"/>
      <c r="C164" s="210"/>
      <c r="D164" s="191" t="s">
        <v>160</v>
      </c>
      <c r="E164" s="211" t="s">
        <v>1</v>
      </c>
      <c r="F164" s="212" t="s">
        <v>165</v>
      </c>
      <c r="G164" s="210"/>
      <c r="H164" s="213">
        <v>344.43</v>
      </c>
      <c r="I164" s="210"/>
      <c r="J164" s="210"/>
      <c r="K164" s="210"/>
      <c r="L164" s="214"/>
      <c r="M164" s="215"/>
      <c r="N164" s="216"/>
      <c r="O164" s="216"/>
      <c r="P164" s="216"/>
      <c r="Q164" s="216"/>
      <c r="R164" s="216"/>
      <c r="S164" s="216"/>
      <c r="T164" s="217"/>
      <c r="AT164" s="218" t="s">
        <v>160</v>
      </c>
      <c r="AU164" s="218" t="s">
        <v>80</v>
      </c>
      <c r="AV164" s="14" t="s">
        <v>158</v>
      </c>
      <c r="AW164" s="14" t="s">
        <v>27</v>
      </c>
      <c r="AX164" s="14" t="s">
        <v>78</v>
      </c>
      <c r="AY164" s="218" t="s">
        <v>151</v>
      </c>
    </row>
    <row r="165" spans="2:65" s="1" customFormat="1" ht="24" customHeight="1">
      <c r="B165" s="31"/>
      <c r="C165" s="177" t="s">
        <v>202</v>
      </c>
      <c r="D165" s="177" t="s">
        <v>153</v>
      </c>
      <c r="E165" s="178" t="s">
        <v>203</v>
      </c>
      <c r="F165" s="179" t="s">
        <v>204</v>
      </c>
      <c r="G165" s="180" t="s">
        <v>187</v>
      </c>
      <c r="H165" s="181">
        <v>325.21499999999997</v>
      </c>
      <c r="I165" s="182"/>
      <c r="J165" s="182">
        <f>ROUND(I165*H165,2)</f>
        <v>0</v>
      </c>
      <c r="K165" s="179" t="s">
        <v>1</v>
      </c>
      <c r="L165" s="35"/>
      <c r="M165" s="183" t="s">
        <v>1</v>
      </c>
      <c r="N165" s="184" t="s">
        <v>36</v>
      </c>
      <c r="O165" s="185">
        <v>8.5000000000000006E-2</v>
      </c>
      <c r="P165" s="185">
        <f>O165*H165</f>
        <v>27.643274999999999</v>
      </c>
      <c r="Q165" s="185">
        <v>0</v>
      </c>
      <c r="R165" s="185">
        <f>Q165*H165</f>
        <v>0</v>
      </c>
      <c r="S165" s="185">
        <v>0</v>
      </c>
      <c r="T165" s="186">
        <f>S165*H165</f>
        <v>0</v>
      </c>
      <c r="AR165" s="187" t="s">
        <v>158</v>
      </c>
      <c r="AT165" s="187" t="s">
        <v>153</v>
      </c>
      <c r="AU165" s="187" t="s">
        <v>80</v>
      </c>
      <c r="AY165" s="17" t="s">
        <v>151</v>
      </c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17" t="s">
        <v>78</v>
      </c>
      <c r="BK165" s="188">
        <f>ROUND(I165*H165,2)</f>
        <v>0</v>
      </c>
      <c r="BL165" s="17" t="s">
        <v>158</v>
      </c>
      <c r="BM165" s="187" t="s">
        <v>205</v>
      </c>
    </row>
    <row r="166" spans="2:65" s="12" customFormat="1" ht="11.25">
      <c r="B166" s="189"/>
      <c r="C166" s="190"/>
      <c r="D166" s="191" t="s">
        <v>160</v>
      </c>
      <c r="E166" s="192" t="s">
        <v>1</v>
      </c>
      <c r="F166" s="193" t="s">
        <v>206</v>
      </c>
      <c r="G166" s="190"/>
      <c r="H166" s="192" t="s">
        <v>1</v>
      </c>
      <c r="I166" s="190"/>
      <c r="J166" s="190"/>
      <c r="K166" s="190"/>
      <c r="L166" s="194"/>
      <c r="M166" s="195"/>
      <c r="N166" s="196"/>
      <c r="O166" s="196"/>
      <c r="P166" s="196"/>
      <c r="Q166" s="196"/>
      <c r="R166" s="196"/>
      <c r="S166" s="196"/>
      <c r="T166" s="197"/>
      <c r="AT166" s="198" t="s">
        <v>160</v>
      </c>
      <c r="AU166" s="198" t="s">
        <v>80</v>
      </c>
      <c r="AV166" s="12" t="s">
        <v>78</v>
      </c>
      <c r="AW166" s="12" t="s">
        <v>27</v>
      </c>
      <c r="AX166" s="12" t="s">
        <v>71</v>
      </c>
      <c r="AY166" s="198" t="s">
        <v>151</v>
      </c>
    </row>
    <row r="167" spans="2:65" s="13" customFormat="1" ht="11.25">
      <c r="B167" s="199"/>
      <c r="C167" s="200"/>
      <c r="D167" s="191" t="s">
        <v>160</v>
      </c>
      <c r="E167" s="201" t="s">
        <v>1</v>
      </c>
      <c r="F167" s="202" t="s">
        <v>207</v>
      </c>
      <c r="G167" s="200"/>
      <c r="H167" s="203">
        <v>172.215</v>
      </c>
      <c r="I167" s="200"/>
      <c r="J167" s="200"/>
      <c r="K167" s="200"/>
      <c r="L167" s="204"/>
      <c r="M167" s="205"/>
      <c r="N167" s="206"/>
      <c r="O167" s="206"/>
      <c r="P167" s="206"/>
      <c r="Q167" s="206"/>
      <c r="R167" s="206"/>
      <c r="S167" s="206"/>
      <c r="T167" s="207"/>
      <c r="AT167" s="208" t="s">
        <v>160</v>
      </c>
      <c r="AU167" s="208" t="s">
        <v>80</v>
      </c>
      <c r="AV167" s="13" t="s">
        <v>80</v>
      </c>
      <c r="AW167" s="13" t="s">
        <v>27</v>
      </c>
      <c r="AX167" s="13" t="s">
        <v>71</v>
      </c>
      <c r="AY167" s="208" t="s">
        <v>151</v>
      </c>
    </row>
    <row r="168" spans="2:65" s="13" customFormat="1" ht="11.25">
      <c r="B168" s="199"/>
      <c r="C168" s="200"/>
      <c r="D168" s="191" t="s">
        <v>160</v>
      </c>
      <c r="E168" s="201" t="s">
        <v>1</v>
      </c>
      <c r="F168" s="202" t="s">
        <v>208</v>
      </c>
      <c r="G168" s="200"/>
      <c r="H168" s="203">
        <v>153</v>
      </c>
      <c r="I168" s="200"/>
      <c r="J168" s="200"/>
      <c r="K168" s="200"/>
      <c r="L168" s="204"/>
      <c r="M168" s="205"/>
      <c r="N168" s="206"/>
      <c r="O168" s="206"/>
      <c r="P168" s="206"/>
      <c r="Q168" s="206"/>
      <c r="R168" s="206"/>
      <c r="S168" s="206"/>
      <c r="T168" s="207"/>
      <c r="AT168" s="208" t="s">
        <v>160</v>
      </c>
      <c r="AU168" s="208" t="s">
        <v>80</v>
      </c>
      <c r="AV168" s="13" t="s">
        <v>80</v>
      </c>
      <c r="AW168" s="13" t="s">
        <v>27</v>
      </c>
      <c r="AX168" s="13" t="s">
        <v>71</v>
      </c>
      <c r="AY168" s="208" t="s">
        <v>151</v>
      </c>
    </row>
    <row r="169" spans="2:65" s="14" customFormat="1" ht="11.25">
      <c r="B169" s="209"/>
      <c r="C169" s="210"/>
      <c r="D169" s="191" t="s">
        <v>160</v>
      </c>
      <c r="E169" s="211" t="s">
        <v>1</v>
      </c>
      <c r="F169" s="212" t="s">
        <v>165</v>
      </c>
      <c r="G169" s="210"/>
      <c r="H169" s="213">
        <v>325.21500000000003</v>
      </c>
      <c r="I169" s="210"/>
      <c r="J169" s="210"/>
      <c r="K169" s="210"/>
      <c r="L169" s="214"/>
      <c r="M169" s="215"/>
      <c r="N169" s="216"/>
      <c r="O169" s="216"/>
      <c r="P169" s="216"/>
      <c r="Q169" s="216"/>
      <c r="R169" s="216"/>
      <c r="S169" s="216"/>
      <c r="T169" s="217"/>
      <c r="AT169" s="218" t="s">
        <v>160</v>
      </c>
      <c r="AU169" s="218" t="s">
        <v>80</v>
      </c>
      <c r="AV169" s="14" t="s">
        <v>158</v>
      </c>
      <c r="AW169" s="14" t="s">
        <v>27</v>
      </c>
      <c r="AX169" s="14" t="s">
        <v>78</v>
      </c>
      <c r="AY169" s="218" t="s">
        <v>151</v>
      </c>
    </row>
    <row r="170" spans="2:65" s="1" customFormat="1" ht="24" customHeight="1">
      <c r="B170" s="31"/>
      <c r="C170" s="177" t="s">
        <v>209</v>
      </c>
      <c r="D170" s="177" t="s">
        <v>153</v>
      </c>
      <c r="E170" s="178" t="s">
        <v>210</v>
      </c>
      <c r="F170" s="179" t="s">
        <v>211</v>
      </c>
      <c r="G170" s="180" t="s">
        <v>212</v>
      </c>
      <c r="H170" s="181">
        <v>6</v>
      </c>
      <c r="I170" s="182"/>
      <c r="J170" s="182">
        <f>ROUND(I170*H170,2)</f>
        <v>0</v>
      </c>
      <c r="K170" s="179" t="s">
        <v>1</v>
      </c>
      <c r="L170" s="35"/>
      <c r="M170" s="183" t="s">
        <v>1</v>
      </c>
      <c r="N170" s="184" t="s">
        <v>36</v>
      </c>
      <c r="O170" s="185">
        <v>0</v>
      </c>
      <c r="P170" s="185">
        <f>O170*H170</f>
        <v>0</v>
      </c>
      <c r="Q170" s="185">
        <v>0</v>
      </c>
      <c r="R170" s="185">
        <f>Q170*H170</f>
        <v>0</v>
      </c>
      <c r="S170" s="185">
        <v>0</v>
      </c>
      <c r="T170" s="186">
        <f>S170*H170</f>
        <v>0</v>
      </c>
      <c r="AR170" s="187" t="s">
        <v>158</v>
      </c>
      <c r="AT170" s="187" t="s">
        <v>153</v>
      </c>
      <c r="AU170" s="187" t="s">
        <v>80</v>
      </c>
      <c r="AY170" s="17" t="s">
        <v>151</v>
      </c>
      <c r="BE170" s="188">
        <f>IF(N170="základní",J170,0)</f>
        <v>0</v>
      </c>
      <c r="BF170" s="188">
        <f>IF(N170="snížená",J170,0)</f>
        <v>0</v>
      </c>
      <c r="BG170" s="188">
        <f>IF(N170="zákl. přenesená",J170,0)</f>
        <v>0</v>
      </c>
      <c r="BH170" s="188">
        <f>IF(N170="sníž. přenesená",J170,0)</f>
        <v>0</v>
      </c>
      <c r="BI170" s="188">
        <f>IF(N170="nulová",J170,0)</f>
        <v>0</v>
      </c>
      <c r="BJ170" s="17" t="s">
        <v>78</v>
      </c>
      <c r="BK170" s="188">
        <f>ROUND(I170*H170,2)</f>
        <v>0</v>
      </c>
      <c r="BL170" s="17" t="s">
        <v>158</v>
      </c>
      <c r="BM170" s="187" t="s">
        <v>213</v>
      </c>
    </row>
    <row r="171" spans="2:65" s="12" customFormat="1" ht="22.5">
      <c r="B171" s="189"/>
      <c r="C171" s="190"/>
      <c r="D171" s="191" t="s">
        <v>160</v>
      </c>
      <c r="E171" s="192" t="s">
        <v>1</v>
      </c>
      <c r="F171" s="193" t="s">
        <v>214</v>
      </c>
      <c r="G171" s="190"/>
      <c r="H171" s="192" t="s">
        <v>1</v>
      </c>
      <c r="I171" s="190"/>
      <c r="J171" s="190"/>
      <c r="K171" s="190"/>
      <c r="L171" s="194"/>
      <c r="M171" s="195"/>
      <c r="N171" s="196"/>
      <c r="O171" s="196"/>
      <c r="P171" s="196"/>
      <c r="Q171" s="196"/>
      <c r="R171" s="196"/>
      <c r="S171" s="196"/>
      <c r="T171" s="197"/>
      <c r="AT171" s="198" t="s">
        <v>160</v>
      </c>
      <c r="AU171" s="198" t="s">
        <v>80</v>
      </c>
      <c r="AV171" s="12" t="s">
        <v>78</v>
      </c>
      <c r="AW171" s="12" t="s">
        <v>27</v>
      </c>
      <c r="AX171" s="12" t="s">
        <v>71</v>
      </c>
      <c r="AY171" s="198" t="s">
        <v>151</v>
      </c>
    </row>
    <row r="172" spans="2:65" s="13" customFormat="1" ht="11.25">
      <c r="B172" s="199"/>
      <c r="C172" s="200"/>
      <c r="D172" s="191" t="s">
        <v>160</v>
      </c>
      <c r="E172" s="201" t="s">
        <v>1</v>
      </c>
      <c r="F172" s="202" t="s">
        <v>215</v>
      </c>
      <c r="G172" s="200"/>
      <c r="H172" s="203">
        <v>6</v>
      </c>
      <c r="I172" s="200"/>
      <c r="J172" s="200"/>
      <c r="K172" s="200"/>
      <c r="L172" s="204"/>
      <c r="M172" s="205"/>
      <c r="N172" s="206"/>
      <c r="O172" s="206"/>
      <c r="P172" s="206"/>
      <c r="Q172" s="206"/>
      <c r="R172" s="206"/>
      <c r="S172" s="206"/>
      <c r="T172" s="207"/>
      <c r="AT172" s="208" t="s">
        <v>160</v>
      </c>
      <c r="AU172" s="208" t="s">
        <v>80</v>
      </c>
      <c r="AV172" s="13" t="s">
        <v>80</v>
      </c>
      <c r="AW172" s="13" t="s">
        <v>27</v>
      </c>
      <c r="AX172" s="13" t="s">
        <v>71</v>
      </c>
      <c r="AY172" s="208" t="s">
        <v>151</v>
      </c>
    </row>
    <row r="173" spans="2:65" s="14" customFormat="1" ht="11.25">
      <c r="B173" s="209"/>
      <c r="C173" s="210"/>
      <c r="D173" s="191" t="s">
        <v>160</v>
      </c>
      <c r="E173" s="211" t="s">
        <v>1</v>
      </c>
      <c r="F173" s="212" t="s">
        <v>165</v>
      </c>
      <c r="G173" s="210"/>
      <c r="H173" s="213">
        <v>6</v>
      </c>
      <c r="I173" s="210"/>
      <c r="J173" s="210"/>
      <c r="K173" s="210"/>
      <c r="L173" s="214"/>
      <c r="M173" s="215"/>
      <c r="N173" s="216"/>
      <c r="O173" s="216"/>
      <c r="P173" s="216"/>
      <c r="Q173" s="216"/>
      <c r="R173" s="216"/>
      <c r="S173" s="216"/>
      <c r="T173" s="217"/>
      <c r="AT173" s="218" t="s">
        <v>160</v>
      </c>
      <c r="AU173" s="218" t="s">
        <v>80</v>
      </c>
      <c r="AV173" s="14" t="s">
        <v>158</v>
      </c>
      <c r="AW173" s="14" t="s">
        <v>27</v>
      </c>
      <c r="AX173" s="14" t="s">
        <v>78</v>
      </c>
      <c r="AY173" s="218" t="s">
        <v>151</v>
      </c>
    </row>
    <row r="174" spans="2:65" s="1" customFormat="1" ht="24" customHeight="1">
      <c r="B174" s="31"/>
      <c r="C174" s="177" t="s">
        <v>216</v>
      </c>
      <c r="D174" s="177" t="s">
        <v>153</v>
      </c>
      <c r="E174" s="178" t="s">
        <v>217</v>
      </c>
      <c r="F174" s="179" t="s">
        <v>218</v>
      </c>
      <c r="G174" s="180" t="s">
        <v>156</v>
      </c>
      <c r="H174" s="181">
        <v>1287.3599999999999</v>
      </c>
      <c r="I174" s="182"/>
      <c r="J174" s="182">
        <f>ROUND(I174*H174,2)</f>
        <v>0</v>
      </c>
      <c r="K174" s="179" t="s">
        <v>168</v>
      </c>
      <c r="L174" s="35"/>
      <c r="M174" s="183" t="s">
        <v>1</v>
      </c>
      <c r="N174" s="184" t="s">
        <v>36</v>
      </c>
      <c r="O174" s="185">
        <v>0.252</v>
      </c>
      <c r="P174" s="185">
        <f>O174*H174</f>
        <v>324.41471999999999</v>
      </c>
      <c r="Q174" s="185">
        <v>0</v>
      </c>
      <c r="R174" s="185">
        <f>Q174*H174</f>
        <v>0</v>
      </c>
      <c r="S174" s="185">
        <v>0</v>
      </c>
      <c r="T174" s="186">
        <f>S174*H174</f>
        <v>0</v>
      </c>
      <c r="AR174" s="187" t="s">
        <v>158</v>
      </c>
      <c r="AT174" s="187" t="s">
        <v>153</v>
      </c>
      <c r="AU174" s="187" t="s">
        <v>80</v>
      </c>
      <c r="AY174" s="17" t="s">
        <v>151</v>
      </c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17" t="s">
        <v>78</v>
      </c>
      <c r="BK174" s="188">
        <f>ROUND(I174*H174,2)</f>
        <v>0</v>
      </c>
      <c r="BL174" s="17" t="s">
        <v>158</v>
      </c>
      <c r="BM174" s="187" t="s">
        <v>219</v>
      </c>
    </row>
    <row r="175" spans="2:65" s="13" customFormat="1" ht="11.25">
      <c r="B175" s="199"/>
      <c r="C175" s="200"/>
      <c r="D175" s="191" t="s">
        <v>160</v>
      </c>
      <c r="E175" s="201" t="s">
        <v>1</v>
      </c>
      <c r="F175" s="202" t="s">
        <v>220</v>
      </c>
      <c r="G175" s="200"/>
      <c r="H175" s="203">
        <v>675.36</v>
      </c>
      <c r="I175" s="200"/>
      <c r="J175" s="200"/>
      <c r="K175" s="200"/>
      <c r="L175" s="204"/>
      <c r="M175" s="205"/>
      <c r="N175" s="206"/>
      <c r="O175" s="206"/>
      <c r="P175" s="206"/>
      <c r="Q175" s="206"/>
      <c r="R175" s="206"/>
      <c r="S175" s="206"/>
      <c r="T175" s="207"/>
      <c r="AT175" s="208" t="s">
        <v>160</v>
      </c>
      <c r="AU175" s="208" t="s">
        <v>80</v>
      </c>
      <c r="AV175" s="13" t="s">
        <v>80</v>
      </c>
      <c r="AW175" s="13" t="s">
        <v>27</v>
      </c>
      <c r="AX175" s="13" t="s">
        <v>71</v>
      </c>
      <c r="AY175" s="208" t="s">
        <v>151</v>
      </c>
    </row>
    <row r="176" spans="2:65" s="12" customFormat="1" ht="11.25">
      <c r="B176" s="189"/>
      <c r="C176" s="190"/>
      <c r="D176" s="191" t="s">
        <v>160</v>
      </c>
      <c r="E176" s="192" t="s">
        <v>1</v>
      </c>
      <c r="F176" s="193" t="s">
        <v>221</v>
      </c>
      <c r="G176" s="190"/>
      <c r="H176" s="192" t="s">
        <v>1</v>
      </c>
      <c r="I176" s="190"/>
      <c r="J176" s="190"/>
      <c r="K176" s="190"/>
      <c r="L176" s="194"/>
      <c r="M176" s="195"/>
      <c r="N176" s="196"/>
      <c r="O176" s="196"/>
      <c r="P176" s="196"/>
      <c r="Q176" s="196"/>
      <c r="R176" s="196"/>
      <c r="S176" s="196"/>
      <c r="T176" s="197"/>
      <c r="AT176" s="198" t="s">
        <v>160</v>
      </c>
      <c r="AU176" s="198" t="s">
        <v>80</v>
      </c>
      <c r="AV176" s="12" t="s">
        <v>78</v>
      </c>
      <c r="AW176" s="12" t="s">
        <v>27</v>
      </c>
      <c r="AX176" s="12" t="s">
        <v>71</v>
      </c>
      <c r="AY176" s="198" t="s">
        <v>151</v>
      </c>
    </row>
    <row r="177" spans="2:65" s="13" customFormat="1" ht="11.25">
      <c r="B177" s="199"/>
      <c r="C177" s="200"/>
      <c r="D177" s="191" t="s">
        <v>160</v>
      </c>
      <c r="E177" s="201" t="s">
        <v>1</v>
      </c>
      <c r="F177" s="202" t="s">
        <v>222</v>
      </c>
      <c r="G177" s="200"/>
      <c r="H177" s="203">
        <v>612</v>
      </c>
      <c r="I177" s="200"/>
      <c r="J177" s="200"/>
      <c r="K177" s="200"/>
      <c r="L177" s="204"/>
      <c r="M177" s="205"/>
      <c r="N177" s="206"/>
      <c r="O177" s="206"/>
      <c r="P177" s="206"/>
      <c r="Q177" s="206"/>
      <c r="R177" s="206"/>
      <c r="S177" s="206"/>
      <c r="T177" s="207"/>
      <c r="AT177" s="208" t="s">
        <v>160</v>
      </c>
      <c r="AU177" s="208" t="s">
        <v>80</v>
      </c>
      <c r="AV177" s="13" t="s">
        <v>80</v>
      </c>
      <c r="AW177" s="13" t="s">
        <v>27</v>
      </c>
      <c r="AX177" s="13" t="s">
        <v>71</v>
      </c>
      <c r="AY177" s="208" t="s">
        <v>151</v>
      </c>
    </row>
    <row r="178" spans="2:65" s="14" customFormat="1" ht="11.25">
      <c r="B178" s="209"/>
      <c r="C178" s="210"/>
      <c r="D178" s="191" t="s">
        <v>160</v>
      </c>
      <c r="E178" s="211" t="s">
        <v>1</v>
      </c>
      <c r="F178" s="212" t="s">
        <v>165</v>
      </c>
      <c r="G178" s="210"/>
      <c r="H178" s="213">
        <v>1287.3600000000001</v>
      </c>
      <c r="I178" s="210"/>
      <c r="J178" s="210"/>
      <c r="K178" s="210"/>
      <c r="L178" s="214"/>
      <c r="M178" s="215"/>
      <c r="N178" s="216"/>
      <c r="O178" s="216"/>
      <c r="P178" s="216"/>
      <c r="Q178" s="216"/>
      <c r="R178" s="216"/>
      <c r="S178" s="216"/>
      <c r="T178" s="217"/>
      <c r="AT178" s="218" t="s">
        <v>160</v>
      </c>
      <c r="AU178" s="218" t="s">
        <v>80</v>
      </c>
      <c r="AV178" s="14" t="s">
        <v>158</v>
      </c>
      <c r="AW178" s="14" t="s">
        <v>27</v>
      </c>
      <c r="AX178" s="14" t="s">
        <v>78</v>
      </c>
      <c r="AY178" s="218" t="s">
        <v>151</v>
      </c>
    </row>
    <row r="179" spans="2:65" s="1" customFormat="1" ht="24" customHeight="1">
      <c r="B179" s="31"/>
      <c r="C179" s="177" t="s">
        <v>223</v>
      </c>
      <c r="D179" s="177" t="s">
        <v>153</v>
      </c>
      <c r="E179" s="178" t="s">
        <v>224</v>
      </c>
      <c r="F179" s="179" t="s">
        <v>225</v>
      </c>
      <c r="G179" s="180" t="s">
        <v>156</v>
      </c>
      <c r="H179" s="181">
        <v>1287.3599999999999</v>
      </c>
      <c r="I179" s="182"/>
      <c r="J179" s="182">
        <f>ROUND(I179*H179,2)</f>
        <v>0</v>
      </c>
      <c r="K179" s="179" t="s">
        <v>168</v>
      </c>
      <c r="L179" s="35"/>
      <c r="M179" s="183" t="s">
        <v>1</v>
      </c>
      <c r="N179" s="184" t="s">
        <v>36</v>
      </c>
      <c r="O179" s="185">
        <v>0</v>
      </c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AR179" s="187" t="s">
        <v>158</v>
      </c>
      <c r="AT179" s="187" t="s">
        <v>153</v>
      </c>
      <c r="AU179" s="187" t="s">
        <v>80</v>
      </c>
      <c r="AY179" s="17" t="s">
        <v>151</v>
      </c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7" t="s">
        <v>78</v>
      </c>
      <c r="BK179" s="188">
        <f>ROUND(I179*H179,2)</f>
        <v>0</v>
      </c>
      <c r="BL179" s="17" t="s">
        <v>158</v>
      </c>
      <c r="BM179" s="187" t="s">
        <v>226</v>
      </c>
    </row>
    <row r="180" spans="2:65" s="13" customFormat="1" ht="11.25">
      <c r="B180" s="199"/>
      <c r="C180" s="200"/>
      <c r="D180" s="191" t="s">
        <v>160</v>
      </c>
      <c r="E180" s="201" t="s">
        <v>1</v>
      </c>
      <c r="F180" s="202" t="s">
        <v>227</v>
      </c>
      <c r="G180" s="200"/>
      <c r="H180" s="203">
        <v>1287.3599999999999</v>
      </c>
      <c r="I180" s="200"/>
      <c r="J180" s="200"/>
      <c r="K180" s="200"/>
      <c r="L180" s="204"/>
      <c r="M180" s="205"/>
      <c r="N180" s="206"/>
      <c r="O180" s="206"/>
      <c r="P180" s="206"/>
      <c r="Q180" s="206"/>
      <c r="R180" s="206"/>
      <c r="S180" s="206"/>
      <c r="T180" s="207"/>
      <c r="AT180" s="208" t="s">
        <v>160</v>
      </c>
      <c r="AU180" s="208" t="s">
        <v>80</v>
      </c>
      <c r="AV180" s="13" t="s">
        <v>80</v>
      </c>
      <c r="AW180" s="13" t="s">
        <v>27</v>
      </c>
      <c r="AX180" s="13" t="s">
        <v>71</v>
      </c>
      <c r="AY180" s="208" t="s">
        <v>151</v>
      </c>
    </row>
    <row r="181" spans="2:65" s="14" customFormat="1" ht="11.25">
      <c r="B181" s="209"/>
      <c r="C181" s="210"/>
      <c r="D181" s="191" t="s">
        <v>160</v>
      </c>
      <c r="E181" s="211" t="s">
        <v>1</v>
      </c>
      <c r="F181" s="212" t="s">
        <v>165</v>
      </c>
      <c r="G181" s="210"/>
      <c r="H181" s="213">
        <v>1287.3599999999999</v>
      </c>
      <c r="I181" s="210"/>
      <c r="J181" s="210"/>
      <c r="K181" s="210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160</v>
      </c>
      <c r="AU181" s="218" t="s">
        <v>80</v>
      </c>
      <c r="AV181" s="14" t="s">
        <v>158</v>
      </c>
      <c r="AW181" s="14" t="s">
        <v>27</v>
      </c>
      <c r="AX181" s="14" t="s">
        <v>78</v>
      </c>
      <c r="AY181" s="218" t="s">
        <v>151</v>
      </c>
    </row>
    <row r="182" spans="2:65" s="1" customFormat="1" ht="24" customHeight="1">
      <c r="B182" s="31"/>
      <c r="C182" s="177" t="s">
        <v>8</v>
      </c>
      <c r="D182" s="177" t="s">
        <v>153</v>
      </c>
      <c r="E182" s="178" t="s">
        <v>228</v>
      </c>
      <c r="F182" s="179" t="s">
        <v>229</v>
      </c>
      <c r="G182" s="180" t="s">
        <v>187</v>
      </c>
      <c r="H182" s="181">
        <v>650.42999999999995</v>
      </c>
      <c r="I182" s="182"/>
      <c r="J182" s="182">
        <f>ROUND(I182*H182,2)</f>
        <v>0</v>
      </c>
      <c r="K182" s="179" t="s">
        <v>230</v>
      </c>
      <c r="L182" s="35"/>
      <c r="M182" s="183" t="s">
        <v>1</v>
      </c>
      <c r="N182" s="184" t="s">
        <v>36</v>
      </c>
      <c r="O182" s="185">
        <v>0.51900000000000002</v>
      </c>
      <c r="P182" s="185">
        <f>O182*H182</f>
        <v>337.57317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AR182" s="187" t="s">
        <v>158</v>
      </c>
      <c r="AT182" s="187" t="s">
        <v>153</v>
      </c>
      <c r="AU182" s="187" t="s">
        <v>80</v>
      </c>
      <c r="AY182" s="17" t="s">
        <v>151</v>
      </c>
      <c r="BE182" s="188">
        <f>IF(N182="základní",J182,0)</f>
        <v>0</v>
      </c>
      <c r="BF182" s="188">
        <f>IF(N182="snížená",J182,0)</f>
        <v>0</v>
      </c>
      <c r="BG182" s="188">
        <f>IF(N182="zákl. přenesená",J182,0)</f>
        <v>0</v>
      </c>
      <c r="BH182" s="188">
        <f>IF(N182="sníž. přenesená",J182,0)</f>
        <v>0</v>
      </c>
      <c r="BI182" s="188">
        <f>IF(N182="nulová",J182,0)</f>
        <v>0</v>
      </c>
      <c r="BJ182" s="17" t="s">
        <v>78</v>
      </c>
      <c r="BK182" s="188">
        <f>ROUND(I182*H182,2)</f>
        <v>0</v>
      </c>
      <c r="BL182" s="17" t="s">
        <v>158</v>
      </c>
      <c r="BM182" s="187" t="s">
        <v>231</v>
      </c>
    </row>
    <row r="183" spans="2:65" s="13" customFormat="1" ht="11.25">
      <c r="B183" s="199"/>
      <c r="C183" s="200"/>
      <c r="D183" s="191" t="s">
        <v>160</v>
      </c>
      <c r="E183" s="201" t="s">
        <v>1</v>
      </c>
      <c r="F183" s="202" t="s">
        <v>200</v>
      </c>
      <c r="G183" s="200"/>
      <c r="H183" s="203">
        <v>337.68</v>
      </c>
      <c r="I183" s="200"/>
      <c r="J183" s="200"/>
      <c r="K183" s="200"/>
      <c r="L183" s="204"/>
      <c r="M183" s="205"/>
      <c r="N183" s="206"/>
      <c r="O183" s="206"/>
      <c r="P183" s="206"/>
      <c r="Q183" s="206"/>
      <c r="R183" s="206"/>
      <c r="S183" s="206"/>
      <c r="T183" s="207"/>
      <c r="AT183" s="208" t="s">
        <v>160</v>
      </c>
      <c r="AU183" s="208" t="s">
        <v>80</v>
      </c>
      <c r="AV183" s="13" t="s">
        <v>80</v>
      </c>
      <c r="AW183" s="13" t="s">
        <v>27</v>
      </c>
      <c r="AX183" s="13" t="s">
        <v>71</v>
      </c>
      <c r="AY183" s="208" t="s">
        <v>151</v>
      </c>
    </row>
    <row r="184" spans="2:65" s="13" customFormat="1" ht="11.25">
      <c r="B184" s="199"/>
      <c r="C184" s="200"/>
      <c r="D184" s="191" t="s">
        <v>160</v>
      </c>
      <c r="E184" s="201" t="s">
        <v>1</v>
      </c>
      <c r="F184" s="202" t="s">
        <v>201</v>
      </c>
      <c r="G184" s="200"/>
      <c r="H184" s="203">
        <v>6.75</v>
      </c>
      <c r="I184" s="200"/>
      <c r="J184" s="200"/>
      <c r="K184" s="200"/>
      <c r="L184" s="204"/>
      <c r="M184" s="205"/>
      <c r="N184" s="206"/>
      <c r="O184" s="206"/>
      <c r="P184" s="206"/>
      <c r="Q184" s="206"/>
      <c r="R184" s="206"/>
      <c r="S184" s="206"/>
      <c r="T184" s="207"/>
      <c r="AT184" s="208" t="s">
        <v>160</v>
      </c>
      <c r="AU184" s="208" t="s">
        <v>80</v>
      </c>
      <c r="AV184" s="13" t="s">
        <v>80</v>
      </c>
      <c r="AW184" s="13" t="s">
        <v>27</v>
      </c>
      <c r="AX184" s="13" t="s">
        <v>71</v>
      </c>
      <c r="AY184" s="208" t="s">
        <v>151</v>
      </c>
    </row>
    <row r="185" spans="2:65" s="13" customFormat="1" ht="11.25">
      <c r="B185" s="199"/>
      <c r="C185" s="200"/>
      <c r="D185" s="191" t="s">
        <v>160</v>
      </c>
      <c r="E185" s="201" t="s">
        <v>1</v>
      </c>
      <c r="F185" s="202" t="s">
        <v>195</v>
      </c>
      <c r="G185" s="200"/>
      <c r="H185" s="203">
        <v>306</v>
      </c>
      <c r="I185" s="200"/>
      <c r="J185" s="200"/>
      <c r="K185" s="200"/>
      <c r="L185" s="204"/>
      <c r="M185" s="205"/>
      <c r="N185" s="206"/>
      <c r="O185" s="206"/>
      <c r="P185" s="206"/>
      <c r="Q185" s="206"/>
      <c r="R185" s="206"/>
      <c r="S185" s="206"/>
      <c r="T185" s="207"/>
      <c r="AT185" s="208" t="s">
        <v>160</v>
      </c>
      <c r="AU185" s="208" t="s">
        <v>80</v>
      </c>
      <c r="AV185" s="13" t="s">
        <v>80</v>
      </c>
      <c r="AW185" s="13" t="s">
        <v>27</v>
      </c>
      <c r="AX185" s="13" t="s">
        <v>71</v>
      </c>
      <c r="AY185" s="208" t="s">
        <v>151</v>
      </c>
    </row>
    <row r="186" spans="2:65" s="14" customFormat="1" ht="11.25">
      <c r="B186" s="209"/>
      <c r="C186" s="210"/>
      <c r="D186" s="191" t="s">
        <v>160</v>
      </c>
      <c r="E186" s="211" t="s">
        <v>1</v>
      </c>
      <c r="F186" s="212" t="s">
        <v>165</v>
      </c>
      <c r="G186" s="210"/>
      <c r="H186" s="213">
        <v>650.43000000000006</v>
      </c>
      <c r="I186" s="210"/>
      <c r="J186" s="210"/>
      <c r="K186" s="210"/>
      <c r="L186" s="214"/>
      <c r="M186" s="215"/>
      <c r="N186" s="216"/>
      <c r="O186" s="216"/>
      <c r="P186" s="216"/>
      <c r="Q186" s="216"/>
      <c r="R186" s="216"/>
      <c r="S186" s="216"/>
      <c r="T186" s="217"/>
      <c r="AT186" s="218" t="s">
        <v>160</v>
      </c>
      <c r="AU186" s="218" t="s">
        <v>80</v>
      </c>
      <c r="AV186" s="14" t="s">
        <v>158</v>
      </c>
      <c r="AW186" s="14" t="s">
        <v>27</v>
      </c>
      <c r="AX186" s="14" t="s">
        <v>78</v>
      </c>
      <c r="AY186" s="218" t="s">
        <v>151</v>
      </c>
    </row>
    <row r="187" spans="2:65" s="1" customFormat="1" ht="24" customHeight="1">
      <c r="B187" s="31"/>
      <c r="C187" s="177" t="s">
        <v>232</v>
      </c>
      <c r="D187" s="177" t="s">
        <v>153</v>
      </c>
      <c r="E187" s="178" t="s">
        <v>233</v>
      </c>
      <c r="F187" s="179" t="s">
        <v>234</v>
      </c>
      <c r="G187" s="180" t="s">
        <v>187</v>
      </c>
      <c r="H187" s="181">
        <v>630.03</v>
      </c>
      <c r="I187" s="182"/>
      <c r="J187" s="182">
        <f>ROUND(I187*H187,2)</f>
        <v>0</v>
      </c>
      <c r="K187" s="179" t="s">
        <v>1</v>
      </c>
      <c r="L187" s="35"/>
      <c r="M187" s="183" t="s">
        <v>1</v>
      </c>
      <c r="N187" s="184" t="s">
        <v>36</v>
      </c>
      <c r="O187" s="185">
        <v>1.0999999999999999E-2</v>
      </c>
      <c r="P187" s="185">
        <f>O187*H187</f>
        <v>6.9303299999999997</v>
      </c>
      <c r="Q187" s="185">
        <v>0</v>
      </c>
      <c r="R187" s="185">
        <f>Q187*H187</f>
        <v>0</v>
      </c>
      <c r="S187" s="185">
        <v>0</v>
      </c>
      <c r="T187" s="186">
        <f>S187*H187</f>
        <v>0</v>
      </c>
      <c r="AR187" s="187" t="s">
        <v>158</v>
      </c>
      <c r="AT187" s="187" t="s">
        <v>153</v>
      </c>
      <c r="AU187" s="187" t="s">
        <v>80</v>
      </c>
      <c r="AY187" s="17" t="s">
        <v>151</v>
      </c>
      <c r="BE187" s="188">
        <f>IF(N187="základní",J187,0)</f>
        <v>0</v>
      </c>
      <c r="BF187" s="188">
        <f>IF(N187="snížená",J187,0)</f>
        <v>0</v>
      </c>
      <c r="BG187" s="188">
        <f>IF(N187="zákl. přenesená",J187,0)</f>
        <v>0</v>
      </c>
      <c r="BH187" s="188">
        <f>IF(N187="sníž. přenesená",J187,0)</f>
        <v>0</v>
      </c>
      <c r="BI187" s="188">
        <f>IF(N187="nulová",J187,0)</f>
        <v>0</v>
      </c>
      <c r="BJ187" s="17" t="s">
        <v>78</v>
      </c>
      <c r="BK187" s="188">
        <f>ROUND(I187*H187,2)</f>
        <v>0</v>
      </c>
      <c r="BL187" s="17" t="s">
        <v>158</v>
      </c>
      <c r="BM187" s="187" t="s">
        <v>235</v>
      </c>
    </row>
    <row r="188" spans="2:65" s="12" customFormat="1" ht="11.25">
      <c r="B188" s="189"/>
      <c r="C188" s="190"/>
      <c r="D188" s="191" t="s">
        <v>160</v>
      </c>
      <c r="E188" s="192" t="s">
        <v>1</v>
      </c>
      <c r="F188" s="193" t="s">
        <v>236</v>
      </c>
      <c r="G188" s="190"/>
      <c r="H188" s="192" t="s">
        <v>1</v>
      </c>
      <c r="I188" s="190"/>
      <c r="J188" s="190"/>
      <c r="K188" s="190"/>
      <c r="L188" s="194"/>
      <c r="M188" s="195"/>
      <c r="N188" s="196"/>
      <c r="O188" s="196"/>
      <c r="P188" s="196"/>
      <c r="Q188" s="196"/>
      <c r="R188" s="196"/>
      <c r="S188" s="196"/>
      <c r="T188" s="197"/>
      <c r="AT188" s="198" t="s">
        <v>160</v>
      </c>
      <c r="AU188" s="198" t="s">
        <v>80</v>
      </c>
      <c r="AV188" s="12" t="s">
        <v>78</v>
      </c>
      <c r="AW188" s="12" t="s">
        <v>27</v>
      </c>
      <c r="AX188" s="12" t="s">
        <v>71</v>
      </c>
      <c r="AY188" s="198" t="s">
        <v>151</v>
      </c>
    </row>
    <row r="189" spans="2:65" s="13" customFormat="1" ht="11.25">
      <c r="B189" s="199"/>
      <c r="C189" s="200"/>
      <c r="D189" s="191" t="s">
        <v>160</v>
      </c>
      <c r="E189" s="201" t="s">
        <v>1</v>
      </c>
      <c r="F189" s="202" t="s">
        <v>200</v>
      </c>
      <c r="G189" s="200"/>
      <c r="H189" s="203">
        <v>337.68</v>
      </c>
      <c r="I189" s="200"/>
      <c r="J189" s="200"/>
      <c r="K189" s="200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160</v>
      </c>
      <c r="AU189" s="208" t="s">
        <v>80</v>
      </c>
      <c r="AV189" s="13" t="s">
        <v>80</v>
      </c>
      <c r="AW189" s="13" t="s">
        <v>27</v>
      </c>
      <c r="AX189" s="13" t="s">
        <v>71</v>
      </c>
      <c r="AY189" s="208" t="s">
        <v>151</v>
      </c>
    </row>
    <row r="190" spans="2:65" s="13" customFormat="1" ht="11.25">
      <c r="B190" s="199"/>
      <c r="C190" s="200"/>
      <c r="D190" s="191" t="s">
        <v>160</v>
      </c>
      <c r="E190" s="201" t="s">
        <v>1</v>
      </c>
      <c r="F190" s="202" t="s">
        <v>201</v>
      </c>
      <c r="G190" s="200"/>
      <c r="H190" s="203">
        <v>6.75</v>
      </c>
      <c r="I190" s="200"/>
      <c r="J190" s="200"/>
      <c r="K190" s="200"/>
      <c r="L190" s="204"/>
      <c r="M190" s="205"/>
      <c r="N190" s="206"/>
      <c r="O190" s="206"/>
      <c r="P190" s="206"/>
      <c r="Q190" s="206"/>
      <c r="R190" s="206"/>
      <c r="S190" s="206"/>
      <c r="T190" s="207"/>
      <c r="AT190" s="208" t="s">
        <v>160</v>
      </c>
      <c r="AU190" s="208" t="s">
        <v>80</v>
      </c>
      <c r="AV190" s="13" t="s">
        <v>80</v>
      </c>
      <c r="AW190" s="13" t="s">
        <v>27</v>
      </c>
      <c r="AX190" s="13" t="s">
        <v>71</v>
      </c>
      <c r="AY190" s="208" t="s">
        <v>151</v>
      </c>
    </row>
    <row r="191" spans="2:65" s="13" customFormat="1" ht="11.25">
      <c r="B191" s="199"/>
      <c r="C191" s="200"/>
      <c r="D191" s="191" t="s">
        <v>160</v>
      </c>
      <c r="E191" s="201" t="s">
        <v>1</v>
      </c>
      <c r="F191" s="202" t="s">
        <v>195</v>
      </c>
      <c r="G191" s="200"/>
      <c r="H191" s="203">
        <v>306</v>
      </c>
      <c r="I191" s="200"/>
      <c r="J191" s="200"/>
      <c r="K191" s="200"/>
      <c r="L191" s="204"/>
      <c r="M191" s="205"/>
      <c r="N191" s="206"/>
      <c r="O191" s="206"/>
      <c r="P191" s="206"/>
      <c r="Q191" s="206"/>
      <c r="R191" s="206"/>
      <c r="S191" s="206"/>
      <c r="T191" s="207"/>
      <c r="AT191" s="208" t="s">
        <v>160</v>
      </c>
      <c r="AU191" s="208" t="s">
        <v>80</v>
      </c>
      <c r="AV191" s="13" t="s">
        <v>80</v>
      </c>
      <c r="AW191" s="13" t="s">
        <v>27</v>
      </c>
      <c r="AX191" s="13" t="s">
        <v>71</v>
      </c>
      <c r="AY191" s="208" t="s">
        <v>151</v>
      </c>
    </row>
    <row r="192" spans="2:65" s="12" customFormat="1" ht="11.25">
      <c r="B192" s="189"/>
      <c r="C192" s="190"/>
      <c r="D192" s="191" t="s">
        <v>160</v>
      </c>
      <c r="E192" s="192" t="s">
        <v>1</v>
      </c>
      <c r="F192" s="193" t="s">
        <v>237</v>
      </c>
      <c r="G192" s="190"/>
      <c r="H192" s="192" t="s">
        <v>1</v>
      </c>
      <c r="I192" s="190"/>
      <c r="J192" s="190"/>
      <c r="K192" s="190"/>
      <c r="L192" s="194"/>
      <c r="M192" s="195"/>
      <c r="N192" s="196"/>
      <c r="O192" s="196"/>
      <c r="P192" s="196"/>
      <c r="Q192" s="196"/>
      <c r="R192" s="196"/>
      <c r="S192" s="196"/>
      <c r="T192" s="197"/>
      <c r="AT192" s="198" t="s">
        <v>160</v>
      </c>
      <c r="AU192" s="198" t="s">
        <v>80</v>
      </c>
      <c r="AV192" s="12" t="s">
        <v>78</v>
      </c>
      <c r="AW192" s="12" t="s">
        <v>27</v>
      </c>
      <c r="AX192" s="12" t="s">
        <v>71</v>
      </c>
      <c r="AY192" s="198" t="s">
        <v>151</v>
      </c>
    </row>
    <row r="193" spans="2:65" s="13" customFormat="1" ht="11.25">
      <c r="B193" s="199"/>
      <c r="C193" s="200"/>
      <c r="D193" s="191" t="s">
        <v>160</v>
      </c>
      <c r="E193" s="201" t="s">
        <v>1</v>
      </c>
      <c r="F193" s="202" t="s">
        <v>238</v>
      </c>
      <c r="G193" s="200"/>
      <c r="H193" s="203">
        <v>-20.399999999999999</v>
      </c>
      <c r="I193" s="200"/>
      <c r="J193" s="200"/>
      <c r="K193" s="200"/>
      <c r="L193" s="204"/>
      <c r="M193" s="205"/>
      <c r="N193" s="206"/>
      <c r="O193" s="206"/>
      <c r="P193" s="206"/>
      <c r="Q193" s="206"/>
      <c r="R193" s="206"/>
      <c r="S193" s="206"/>
      <c r="T193" s="207"/>
      <c r="AT193" s="208" t="s">
        <v>160</v>
      </c>
      <c r="AU193" s="208" t="s">
        <v>80</v>
      </c>
      <c r="AV193" s="13" t="s">
        <v>80</v>
      </c>
      <c r="AW193" s="13" t="s">
        <v>27</v>
      </c>
      <c r="AX193" s="13" t="s">
        <v>71</v>
      </c>
      <c r="AY193" s="208" t="s">
        <v>151</v>
      </c>
    </row>
    <row r="194" spans="2:65" s="14" customFormat="1" ht="11.25">
      <c r="B194" s="209"/>
      <c r="C194" s="210"/>
      <c r="D194" s="191" t="s">
        <v>160</v>
      </c>
      <c r="E194" s="211" t="s">
        <v>1</v>
      </c>
      <c r="F194" s="212" t="s">
        <v>165</v>
      </c>
      <c r="G194" s="210"/>
      <c r="H194" s="213">
        <v>630.03000000000009</v>
      </c>
      <c r="I194" s="210"/>
      <c r="J194" s="210"/>
      <c r="K194" s="210"/>
      <c r="L194" s="214"/>
      <c r="M194" s="215"/>
      <c r="N194" s="216"/>
      <c r="O194" s="216"/>
      <c r="P194" s="216"/>
      <c r="Q194" s="216"/>
      <c r="R194" s="216"/>
      <c r="S194" s="216"/>
      <c r="T194" s="217"/>
      <c r="AT194" s="218" t="s">
        <v>160</v>
      </c>
      <c r="AU194" s="218" t="s">
        <v>80</v>
      </c>
      <c r="AV194" s="14" t="s">
        <v>158</v>
      </c>
      <c r="AW194" s="14" t="s">
        <v>27</v>
      </c>
      <c r="AX194" s="14" t="s">
        <v>78</v>
      </c>
      <c r="AY194" s="218" t="s">
        <v>151</v>
      </c>
    </row>
    <row r="195" spans="2:65" s="1" customFormat="1" ht="24" customHeight="1">
      <c r="B195" s="31"/>
      <c r="C195" s="177" t="s">
        <v>239</v>
      </c>
      <c r="D195" s="177" t="s">
        <v>153</v>
      </c>
      <c r="E195" s="178" t="s">
        <v>240</v>
      </c>
      <c r="F195" s="179" t="s">
        <v>241</v>
      </c>
      <c r="G195" s="180" t="s">
        <v>187</v>
      </c>
      <c r="H195" s="181">
        <v>12600.6</v>
      </c>
      <c r="I195" s="182"/>
      <c r="J195" s="182">
        <f>ROUND(I195*H195,2)</f>
        <v>0</v>
      </c>
      <c r="K195" s="179" t="s">
        <v>157</v>
      </c>
      <c r="L195" s="35"/>
      <c r="M195" s="183" t="s">
        <v>1</v>
      </c>
      <c r="N195" s="184" t="s">
        <v>36</v>
      </c>
      <c r="O195" s="185">
        <v>4.0000000000000001E-3</v>
      </c>
      <c r="P195" s="185">
        <f>O195*H195</f>
        <v>50.4024</v>
      </c>
      <c r="Q195" s="185">
        <v>0</v>
      </c>
      <c r="R195" s="185">
        <f>Q195*H195</f>
        <v>0</v>
      </c>
      <c r="S195" s="185">
        <v>0</v>
      </c>
      <c r="T195" s="186">
        <f>S195*H195</f>
        <v>0</v>
      </c>
      <c r="AR195" s="187" t="s">
        <v>158</v>
      </c>
      <c r="AT195" s="187" t="s">
        <v>153</v>
      </c>
      <c r="AU195" s="187" t="s">
        <v>80</v>
      </c>
      <c r="AY195" s="17" t="s">
        <v>151</v>
      </c>
      <c r="BE195" s="188">
        <f>IF(N195="základní",J195,0)</f>
        <v>0</v>
      </c>
      <c r="BF195" s="188">
        <f>IF(N195="snížená",J195,0)</f>
        <v>0</v>
      </c>
      <c r="BG195" s="188">
        <f>IF(N195="zákl. přenesená",J195,0)</f>
        <v>0</v>
      </c>
      <c r="BH195" s="188">
        <f>IF(N195="sníž. přenesená",J195,0)</f>
        <v>0</v>
      </c>
      <c r="BI195" s="188">
        <f>IF(N195="nulová",J195,0)</f>
        <v>0</v>
      </c>
      <c r="BJ195" s="17" t="s">
        <v>78</v>
      </c>
      <c r="BK195" s="188">
        <f>ROUND(I195*H195,2)</f>
        <v>0</v>
      </c>
      <c r="BL195" s="17" t="s">
        <v>158</v>
      </c>
      <c r="BM195" s="187" t="s">
        <v>242</v>
      </c>
    </row>
    <row r="196" spans="2:65" s="12" customFormat="1" ht="11.25">
      <c r="B196" s="189"/>
      <c r="C196" s="190"/>
      <c r="D196" s="191" t="s">
        <v>160</v>
      </c>
      <c r="E196" s="192" t="s">
        <v>1</v>
      </c>
      <c r="F196" s="193" t="s">
        <v>243</v>
      </c>
      <c r="G196" s="190"/>
      <c r="H196" s="192" t="s">
        <v>1</v>
      </c>
      <c r="I196" s="190"/>
      <c r="J196" s="190"/>
      <c r="K196" s="190"/>
      <c r="L196" s="194"/>
      <c r="M196" s="195"/>
      <c r="N196" s="196"/>
      <c r="O196" s="196"/>
      <c r="P196" s="196"/>
      <c r="Q196" s="196"/>
      <c r="R196" s="196"/>
      <c r="S196" s="196"/>
      <c r="T196" s="197"/>
      <c r="AT196" s="198" t="s">
        <v>160</v>
      </c>
      <c r="AU196" s="198" t="s">
        <v>80</v>
      </c>
      <c r="AV196" s="12" t="s">
        <v>78</v>
      </c>
      <c r="AW196" s="12" t="s">
        <v>27</v>
      </c>
      <c r="AX196" s="12" t="s">
        <v>71</v>
      </c>
      <c r="AY196" s="198" t="s">
        <v>151</v>
      </c>
    </row>
    <row r="197" spans="2:65" s="13" customFormat="1" ht="11.25">
      <c r="B197" s="199"/>
      <c r="C197" s="200"/>
      <c r="D197" s="191" t="s">
        <v>160</v>
      </c>
      <c r="E197" s="201" t="s">
        <v>1</v>
      </c>
      <c r="F197" s="202" t="s">
        <v>244</v>
      </c>
      <c r="G197" s="200"/>
      <c r="H197" s="203">
        <v>12600.6</v>
      </c>
      <c r="I197" s="200"/>
      <c r="J197" s="200"/>
      <c r="K197" s="200"/>
      <c r="L197" s="204"/>
      <c r="M197" s="205"/>
      <c r="N197" s="206"/>
      <c r="O197" s="206"/>
      <c r="P197" s="206"/>
      <c r="Q197" s="206"/>
      <c r="R197" s="206"/>
      <c r="S197" s="206"/>
      <c r="T197" s="207"/>
      <c r="AT197" s="208" t="s">
        <v>160</v>
      </c>
      <c r="AU197" s="208" t="s">
        <v>80</v>
      </c>
      <c r="AV197" s="13" t="s">
        <v>80</v>
      </c>
      <c r="AW197" s="13" t="s">
        <v>27</v>
      </c>
      <c r="AX197" s="13" t="s">
        <v>71</v>
      </c>
      <c r="AY197" s="208" t="s">
        <v>151</v>
      </c>
    </row>
    <row r="198" spans="2:65" s="14" customFormat="1" ht="11.25">
      <c r="B198" s="209"/>
      <c r="C198" s="210"/>
      <c r="D198" s="191" t="s">
        <v>160</v>
      </c>
      <c r="E198" s="211" t="s">
        <v>1</v>
      </c>
      <c r="F198" s="212" t="s">
        <v>165</v>
      </c>
      <c r="G198" s="210"/>
      <c r="H198" s="213">
        <v>12600.6</v>
      </c>
      <c r="I198" s="210"/>
      <c r="J198" s="210"/>
      <c r="K198" s="210"/>
      <c r="L198" s="214"/>
      <c r="M198" s="215"/>
      <c r="N198" s="216"/>
      <c r="O198" s="216"/>
      <c r="P198" s="216"/>
      <c r="Q198" s="216"/>
      <c r="R198" s="216"/>
      <c r="S198" s="216"/>
      <c r="T198" s="217"/>
      <c r="AT198" s="218" t="s">
        <v>160</v>
      </c>
      <c r="AU198" s="218" t="s">
        <v>80</v>
      </c>
      <c r="AV198" s="14" t="s">
        <v>158</v>
      </c>
      <c r="AW198" s="14" t="s">
        <v>27</v>
      </c>
      <c r="AX198" s="14" t="s">
        <v>78</v>
      </c>
      <c r="AY198" s="218" t="s">
        <v>151</v>
      </c>
    </row>
    <row r="199" spans="2:65" s="1" customFormat="1" ht="16.5" customHeight="1">
      <c r="B199" s="31"/>
      <c r="C199" s="177" t="s">
        <v>245</v>
      </c>
      <c r="D199" s="177" t="s">
        <v>153</v>
      </c>
      <c r="E199" s="178" t="s">
        <v>246</v>
      </c>
      <c r="F199" s="179" t="s">
        <v>247</v>
      </c>
      <c r="G199" s="180" t="s">
        <v>248</v>
      </c>
      <c r="H199" s="181">
        <v>1364.8219999999999</v>
      </c>
      <c r="I199" s="182"/>
      <c r="J199" s="182">
        <f>ROUND(I199*H199,2)</f>
        <v>0</v>
      </c>
      <c r="K199" s="179" t="s">
        <v>1</v>
      </c>
      <c r="L199" s="35"/>
      <c r="M199" s="183" t="s">
        <v>1</v>
      </c>
      <c r="N199" s="184" t="s">
        <v>36</v>
      </c>
      <c r="O199" s="185">
        <v>0</v>
      </c>
      <c r="P199" s="185">
        <f>O199*H199</f>
        <v>0</v>
      </c>
      <c r="Q199" s="185">
        <v>0</v>
      </c>
      <c r="R199" s="185">
        <f>Q199*H199</f>
        <v>0</v>
      </c>
      <c r="S199" s="185">
        <v>0</v>
      </c>
      <c r="T199" s="186">
        <f>S199*H199</f>
        <v>0</v>
      </c>
      <c r="AR199" s="187" t="s">
        <v>158</v>
      </c>
      <c r="AT199" s="187" t="s">
        <v>153</v>
      </c>
      <c r="AU199" s="187" t="s">
        <v>80</v>
      </c>
      <c r="AY199" s="17" t="s">
        <v>151</v>
      </c>
      <c r="BE199" s="188">
        <f>IF(N199="základní",J199,0)</f>
        <v>0</v>
      </c>
      <c r="BF199" s="188">
        <f>IF(N199="snížená",J199,0)</f>
        <v>0</v>
      </c>
      <c r="BG199" s="188">
        <f>IF(N199="zákl. přenesená",J199,0)</f>
        <v>0</v>
      </c>
      <c r="BH199" s="188">
        <f>IF(N199="sníž. přenesená",J199,0)</f>
        <v>0</v>
      </c>
      <c r="BI199" s="188">
        <f>IF(N199="nulová",J199,0)</f>
        <v>0</v>
      </c>
      <c r="BJ199" s="17" t="s">
        <v>78</v>
      </c>
      <c r="BK199" s="188">
        <f>ROUND(I199*H199,2)</f>
        <v>0</v>
      </c>
      <c r="BL199" s="17" t="s">
        <v>158</v>
      </c>
      <c r="BM199" s="187" t="s">
        <v>249</v>
      </c>
    </row>
    <row r="200" spans="2:65" s="13" customFormat="1" ht="11.25">
      <c r="B200" s="199"/>
      <c r="C200" s="200"/>
      <c r="D200" s="191" t="s">
        <v>160</v>
      </c>
      <c r="E200" s="201" t="s">
        <v>1</v>
      </c>
      <c r="F200" s="202" t="s">
        <v>250</v>
      </c>
      <c r="G200" s="200"/>
      <c r="H200" s="203">
        <v>1364.8219999999999</v>
      </c>
      <c r="I200" s="200"/>
      <c r="J200" s="200"/>
      <c r="K200" s="200"/>
      <c r="L200" s="204"/>
      <c r="M200" s="205"/>
      <c r="N200" s="206"/>
      <c r="O200" s="206"/>
      <c r="P200" s="206"/>
      <c r="Q200" s="206"/>
      <c r="R200" s="206"/>
      <c r="S200" s="206"/>
      <c r="T200" s="207"/>
      <c r="AT200" s="208" t="s">
        <v>160</v>
      </c>
      <c r="AU200" s="208" t="s">
        <v>80</v>
      </c>
      <c r="AV200" s="13" t="s">
        <v>80</v>
      </c>
      <c r="AW200" s="13" t="s">
        <v>27</v>
      </c>
      <c r="AX200" s="13" t="s">
        <v>71</v>
      </c>
      <c r="AY200" s="208" t="s">
        <v>151</v>
      </c>
    </row>
    <row r="201" spans="2:65" s="14" customFormat="1" ht="11.25">
      <c r="B201" s="209"/>
      <c r="C201" s="210"/>
      <c r="D201" s="191" t="s">
        <v>160</v>
      </c>
      <c r="E201" s="211" t="s">
        <v>1</v>
      </c>
      <c r="F201" s="212" t="s">
        <v>165</v>
      </c>
      <c r="G201" s="210"/>
      <c r="H201" s="213">
        <v>1364.8219999999999</v>
      </c>
      <c r="I201" s="210"/>
      <c r="J201" s="210"/>
      <c r="K201" s="210"/>
      <c r="L201" s="214"/>
      <c r="M201" s="215"/>
      <c r="N201" s="216"/>
      <c r="O201" s="216"/>
      <c r="P201" s="216"/>
      <c r="Q201" s="216"/>
      <c r="R201" s="216"/>
      <c r="S201" s="216"/>
      <c r="T201" s="217"/>
      <c r="AT201" s="218" t="s">
        <v>160</v>
      </c>
      <c r="AU201" s="218" t="s">
        <v>80</v>
      </c>
      <c r="AV201" s="14" t="s">
        <v>158</v>
      </c>
      <c r="AW201" s="14" t="s">
        <v>27</v>
      </c>
      <c r="AX201" s="14" t="s">
        <v>78</v>
      </c>
      <c r="AY201" s="218" t="s">
        <v>151</v>
      </c>
    </row>
    <row r="202" spans="2:65" s="1" customFormat="1" ht="16.5" customHeight="1">
      <c r="B202" s="31"/>
      <c r="C202" s="177" t="s">
        <v>251</v>
      </c>
      <c r="D202" s="177" t="s">
        <v>153</v>
      </c>
      <c r="E202" s="178" t="s">
        <v>252</v>
      </c>
      <c r="F202" s="179" t="s">
        <v>253</v>
      </c>
      <c r="G202" s="180" t="s">
        <v>248</v>
      </c>
      <c r="H202" s="181">
        <v>12.726000000000001</v>
      </c>
      <c r="I202" s="182"/>
      <c r="J202" s="182">
        <f>ROUND(I202*H202,2)</f>
        <v>0</v>
      </c>
      <c r="K202" s="179" t="s">
        <v>1</v>
      </c>
      <c r="L202" s="35"/>
      <c r="M202" s="183" t="s">
        <v>1</v>
      </c>
      <c r="N202" s="184" t="s">
        <v>36</v>
      </c>
      <c r="O202" s="185">
        <v>0</v>
      </c>
      <c r="P202" s="185">
        <f>O202*H202</f>
        <v>0</v>
      </c>
      <c r="Q202" s="185">
        <v>0</v>
      </c>
      <c r="R202" s="185">
        <f>Q202*H202</f>
        <v>0</v>
      </c>
      <c r="S202" s="185">
        <v>0</v>
      </c>
      <c r="T202" s="186">
        <f>S202*H202</f>
        <v>0</v>
      </c>
      <c r="AR202" s="187" t="s">
        <v>158</v>
      </c>
      <c r="AT202" s="187" t="s">
        <v>153</v>
      </c>
      <c r="AU202" s="187" t="s">
        <v>80</v>
      </c>
      <c r="AY202" s="17" t="s">
        <v>151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7" t="s">
        <v>78</v>
      </c>
      <c r="BK202" s="188">
        <f>ROUND(I202*H202,2)</f>
        <v>0</v>
      </c>
      <c r="BL202" s="17" t="s">
        <v>158</v>
      </c>
      <c r="BM202" s="187" t="s">
        <v>254</v>
      </c>
    </row>
    <row r="203" spans="2:65" s="12" customFormat="1" ht="11.25">
      <c r="B203" s="189"/>
      <c r="C203" s="190"/>
      <c r="D203" s="191" t="s">
        <v>160</v>
      </c>
      <c r="E203" s="192" t="s">
        <v>1</v>
      </c>
      <c r="F203" s="193" t="s">
        <v>255</v>
      </c>
      <c r="G203" s="190"/>
      <c r="H203" s="192" t="s">
        <v>1</v>
      </c>
      <c r="I203" s="190"/>
      <c r="J203" s="190"/>
      <c r="K203" s="190"/>
      <c r="L203" s="194"/>
      <c r="M203" s="195"/>
      <c r="N203" s="196"/>
      <c r="O203" s="196"/>
      <c r="P203" s="196"/>
      <c r="Q203" s="196"/>
      <c r="R203" s="196"/>
      <c r="S203" s="196"/>
      <c r="T203" s="197"/>
      <c r="AT203" s="198" t="s">
        <v>160</v>
      </c>
      <c r="AU203" s="198" t="s">
        <v>80</v>
      </c>
      <c r="AV203" s="12" t="s">
        <v>78</v>
      </c>
      <c r="AW203" s="12" t="s">
        <v>27</v>
      </c>
      <c r="AX203" s="12" t="s">
        <v>71</v>
      </c>
      <c r="AY203" s="198" t="s">
        <v>151</v>
      </c>
    </row>
    <row r="204" spans="2:65" s="13" customFormat="1" ht="11.25">
      <c r="B204" s="199"/>
      <c r="C204" s="200"/>
      <c r="D204" s="191" t="s">
        <v>160</v>
      </c>
      <c r="E204" s="201" t="s">
        <v>1</v>
      </c>
      <c r="F204" s="202" t="s">
        <v>256</v>
      </c>
      <c r="G204" s="200"/>
      <c r="H204" s="203">
        <v>12.726000000000001</v>
      </c>
      <c r="I204" s="200"/>
      <c r="J204" s="200"/>
      <c r="K204" s="200"/>
      <c r="L204" s="204"/>
      <c r="M204" s="205"/>
      <c r="N204" s="206"/>
      <c r="O204" s="206"/>
      <c r="P204" s="206"/>
      <c r="Q204" s="206"/>
      <c r="R204" s="206"/>
      <c r="S204" s="206"/>
      <c r="T204" s="207"/>
      <c r="AT204" s="208" t="s">
        <v>160</v>
      </c>
      <c r="AU204" s="208" t="s">
        <v>80</v>
      </c>
      <c r="AV204" s="13" t="s">
        <v>80</v>
      </c>
      <c r="AW204" s="13" t="s">
        <v>27</v>
      </c>
      <c r="AX204" s="13" t="s">
        <v>71</v>
      </c>
      <c r="AY204" s="208" t="s">
        <v>151</v>
      </c>
    </row>
    <row r="205" spans="2:65" s="14" customFormat="1" ht="11.25">
      <c r="B205" s="209"/>
      <c r="C205" s="210"/>
      <c r="D205" s="191" t="s">
        <v>160</v>
      </c>
      <c r="E205" s="211" t="s">
        <v>1</v>
      </c>
      <c r="F205" s="212" t="s">
        <v>165</v>
      </c>
      <c r="G205" s="210"/>
      <c r="H205" s="213">
        <v>12.726000000000001</v>
      </c>
      <c r="I205" s="210"/>
      <c r="J205" s="210"/>
      <c r="K205" s="210"/>
      <c r="L205" s="214"/>
      <c r="M205" s="215"/>
      <c r="N205" s="216"/>
      <c r="O205" s="216"/>
      <c r="P205" s="216"/>
      <c r="Q205" s="216"/>
      <c r="R205" s="216"/>
      <c r="S205" s="216"/>
      <c r="T205" s="217"/>
      <c r="AT205" s="218" t="s">
        <v>160</v>
      </c>
      <c r="AU205" s="218" t="s">
        <v>80</v>
      </c>
      <c r="AV205" s="14" t="s">
        <v>158</v>
      </c>
      <c r="AW205" s="14" t="s">
        <v>27</v>
      </c>
      <c r="AX205" s="14" t="s">
        <v>78</v>
      </c>
      <c r="AY205" s="218" t="s">
        <v>151</v>
      </c>
    </row>
    <row r="206" spans="2:65" s="1" customFormat="1" ht="16.5" customHeight="1">
      <c r="B206" s="31"/>
      <c r="C206" s="177" t="s">
        <v>257</v>
      </c>
      <c r="D206" s="177" t="s">
        <v>153</v>
      </c>
      <c r="E206" s="178" t="s">
        <v>258</v>
      </c>
      <c r="F206" s="179" t="s">
        <v>259</v>
      </c>
      <c r="G206" s="180" t="s">
        <v>187</v>
      </c>
      <c r="H206" s="181">
        <v>630.03</v>
      </c>
      <c r="I206" s="182"/>
      <c r="J206" s="182">
        <f>ROUND(I206*H206,2)</f>
        <v>0</v>
      </c>
      <c r="K206" s="179" t="s">
        <v>157</v>
      </c>
      <c r="L206" s="35"/>
      <c r="M206" s="183" t="s">
        <v>1</v>
      </c>
      <c r="N206" s="184" t="s">
        <v>36</v>
      </c>
      <c r="O206" s="185">
        <v>9.7000000000000003E-2</v>
      </c>
      <c r="P206" s="185">
        <f>O206*H206</f>
        <v>61.112909999999999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AR206" s="187" t="s">
        <v>158</v>
      </c>
      <c r="AT206" s="187" t="s">
        <v>153</v>
      </c>
      <c r="AU206" s="187" t="s">
        <v>80</v>
      </c>
      <c r="AY206" s="17" t="s">
        <v>151</v>
      </c>
      <c r="BE206" s="188">
        <f>IF(N206="základní",J206,0)</f>
        <v>0</v>
      </c>
      <c r="BF206" s="188">
        <f>IF(N206="snížená",J206,0)</f>
        <v>0</v>
      </c>
      <c r="BG206" s="188">
        <f>IF(N206="zákl. přenesená",J206,0)</f>
        <v>0</v>
      </c>
      <c r="BH206" s="188">
        <f>IF(N206="sníž. přenesená",J206,0)</f>
        <v>0</v>
      </c>
      <c r="BI206" s="188">
        <f>IF(N206="nulová",J206,0)</f>
        <v>0</v>
      </c>
      <c r="BJ206" s="17" t="s">
        <v>78</v>
      </c>
      <c r="BK206" s="188">
        <f>ROUND(I206*H206,2)</f>
        <v>0</v>
      </c>
      <c r="BL206" s="17" t="s">
        <v>158</v>
      </c>
      <c r="BM206" s="187" t="s">
        <v>260</v>
      </c>
    </row>
    <row r="207" spans="2:65" s="12" customFormat="1" ht="11.25">
      <c r="B207" s="189"/>
      <c r="C207" s="190"/>
      <c r="D207" s="191" t="s">
        <v>160</v>
      </c>
      <c r="E207" s="192" t="s">
        <v>1</v>
      </c>
      <c r="F207" s="193" t="s">
        <v>236</v>
      </c>
      <c r="G207" s="190"/>
      <c r="H207" s="192" t="s">
        <v>1</v>
      </c>
      <c r="I207" s="190"/>
      <c r="J207" s="190"/>
      <c r="K207" s="190"/>
      <c r="L207" s="194"/>
      <c r="M207" s="195"/>
      <c r="N207" s="196"/>
      <c r="O207" s="196"/>
      <c r="P207" s="196"/>
      <c r="Q207" s="196"/>
      <c r="R207" s="196"/>
      <c r="S207" s="196"/>
      <c r="T207" s="197"/>
      <c r="AT207" s="198" t="s">
        <v>160</v>
      </c>
      <c r="AU207" s="198" t="s">
        <v>80</v>
      </c>
      <c r="AV207" s="12" t="s">
        <v>78</v>
      </c>
      <c r="AW207" s="12" t="s">
        <v>27</v>
      </c>
      <c r="AX207" s="12" t="s">
        <v>71</v>
      </c>
      <c r="AY207" s="198" t="s">
        <v>151</v>
      </c>
    </row>
    <row r="208" spans="2:65" s="13" customFormat="1" ht="11.25">
      <c r="B208" s="199"/>
      <c r="C208" s="200"/>
      <c r="D208" s="191" t="s">
        <v>160</v>
      </c>
      <c r="E208" s="201" t="s">
        <v>1</v>
      </c>
      <c r="F208" s="202" t="s">
        <v>261</v>
      </c>
      <c r="G208" s="200"/>
      <c r="H208" s="203">
        <v>630.03</v>
      </c>
      <c r="I208" s="200"/>
      <c r="J208" s="200"/>
      <c r="K208" s="200"/>
      <c r="L208" s="204"/>
      <c r="M208" s="205"/>
      <c r="N208" s="206"/>
      <c r="O208" s="206"/>
      <c r="P208" s="206"/>
      <c r="Q208" s="206"/>
      <c r="R208" s="206"/>
      <c r="S208" s="206"/>
      <c r="T208" s="207"/>
      <c r="AT208" s="208" t="s">
        <v>160</v>
      </c>
      <c r="AU208" s="208" t="s">
        <v>80</v>
      </c>
      <c r="AV208" s="13" t="s">
        <v>80</v>
      </c>
      <c r="AW208" s="13" t="s">
        <v>27</v>
      </c>
      <c r="AX208" s="13" t="s">
        <v>71</v>
      </c>
      <c r="AY208" s="208" t="s">
        <v>151</v>
      </c>
    </row>
    <row r="209" spans="2:65" s="14" customFormat="1" ht="11.25">
      <c r="B209" s="209"/>
      <c r="C209" s="210"/>
      <c r="D209" s="191" t="s">
        <v>160</v>
      </c>
      <c r="E209" s="211" t="s">
        <v>1</v>
      </c>
      <c r="F209" s="212" t="s">
        <v>165</v>
      </c>
      <c r="G209" s="210"/>
      <c r="H209" s="213">
        <v>630.03</v>
      </c>
      <c r="I209" s="210"/>
      <c r="J209" s="210"/>
      <c r="K209" s="210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160</v>
      </c>
      <c r="AU209" s="218" t="s">
        <v>80</v>
      </c>
      <c r="AV209" s="14" t="s">
        <v>158</v>
      </c>
      <c r="AW209" s="14" t="s">
        <v>27</v>
      </c>
      <c r="AX209" s="14" t="s">
        <v>78</v>
      </c>
      <c r="AY209" s="218" t="s">
        <v>151</v>
      </c>
    </row>
    <row r="210" spans="2:65" s="1" customFormat="1" ht="16.5" customHeight="1">
      <c r="B210" s="31"/>
      <c r="C210" s="177" t="s">
        <v>7</v>
      </c>
      <c r="D210" s="177" t="s">
        <v>153</v>
      </c>
      <c r="E210" s="178" t="s">
        <v>262</v>
      </c>
      <c r="F210" s="179" t="s">
        <v>263</v>
      </c>
      <c r="G210" s="180" t="s">
        <v>187</v>
      </c>
      <c r="H210" s="181">
        <v>630.03</v>
      </c>
      <c r="I210" s="182"/>
      <c r="J210" s="182">
        <f>ROUND(I210*H210,2)</f>
        <v>0</v>
      </c>
      <c r="K210" s="179" t="s">
        <v>1</v>
      </c>
      <c r="L210" s="35"/>
      <c r="M210" s="183" t="s">
        <v>1</v>
      </c>
      <c r="N210" s="184" t="s">
        <v>36</v>
      </c>
      <c r="O210" s="185">
        <v>8.9999999999999993E-3</v>
      </c>
      <c r="P210" s="185">
        <f>O210*H210</f>
        <v>5.6702699999999995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AR210" s="187" t="s">
        <v>158</v>
      </c>
      <c r="AT210" s="187" t="s">
        <v>153</v>
      </c>
      <c r="AU210" s="187" t="s">
        <v>80</v>
      </c>
      <c r="AY210" s="17" t="s">
        <v>151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7" t="s">
        <v>78</v>
      </c>
      <c r="BK210" s="188">
        <f>ROUND(I210*H210,2)</f>
        <v>0</v>
      </c>
      <c r="BL210" s="17" t="s">
        <v>158</v>
      </c>
      <c r="BM210" s="187" t="s">
        <v>264</v>
      </c>
    </row>
    <row r="211" spans="2:65" s="12" customFormat="1" ht="11.25">
      <c r="B211" s="189"/>
      <c r="C211" s="190"/>
      <c r="D211" s="191" t="s">
        <v>160</v>
      </c>
      <c r="E211" s="192" t="s">
        <v>1</v>
      </c>
      <c r="F211" s="193" t="s">
        <v>236</v>
      </c>
      <c r="G211" s="190"/>
      <c r="H211" s="192" t="s">
        <v>1</v>
      </c>
      <c r="I211" s="190"/>
      <c r="J211" s="190"/>
      <c r="K211" s="190"/>
      <c r="L211" s="194"/>
      <c r="M211" s="195"/>
      <c r="N211" s="196"/>
      <c r="O211" s="196"/>
      <c r="P211" s="196"/>
      <c r="Q211" s="196"/>
      <c r="R211" s="196"/>
      <c r="S211" s="196"/>
      <c r="T211" s="197"/>
      <c r="AT211" s="198" t="s">
        <v>160</v>
      </c>
      <c r="AU211" s="198" t="s">
        <v>80</v>
      </c>
      <c r="AV211" s="12" t="s">
        <v>78</v>
      </c>
      <c r="AW211" s="12" t="s">
        <v>27</v>
      </c>
      <c r="AX211" s="12" t="s">
        <v>71</v>
      </c>
      <c r="AY211" s="198" t="s">
        <v>151</v>
      </c>
    </row>
    <row r="212" spans="2:65" s="13" customFormat="1" ht="11.25">
      <c r="B212" s="199"/>
      <c r="C212" s="200"/>
      <c r="D212" s="191" t="s">
        <v>160</v>
      </c>
      <c r="E212" s="201" t="s">
        <v>1</v>
      </c>
      <c r="F212" s="202" t="s">
        <v>265</v>
      </c>
      <c r="G212" s="200"/>
      <c r="H212" s="203">
        <v>630.03</v>
      </c>
      <c r="I212" s="200"/>
      <c r="J212" s="200"/>
      <c r="K212" s="200"/>
      <c r="L212" s="204"/>
      <c r="M212" s="205"/>
      <c r="N212" s="206"/>
      <c r="O212" s="206"/>
      <c r="P212" s="206"/>
      <c r="Q212" s="206"/>
      <c r="R212" s="206"/>
      <c r="S212" s="206"/>
      <c r="T212" s="207"/>
      <c r="AT212" s="208" t="s">
        <v>160</v>
      </c>
      <c r="AU212" s="208" t="s">
        <v>80</v>
      </c>
      <c r="AV212" s="13" t="s">
        <v>80</v>
      </c>
      <c r="AW212" s="13" t="s">
        <v>27</v>
      </c>
      <c r="AX212" s="13" t="s">
        <v>71</v>
      </c>
      <c r="AY212" s="208" t="s">
        <v>151</v>
      </c>
    </row>
    <row r="213" spans="2:65" s="14" customFormat="1" ht="11.25">
      <c r="B213" s="209"/>
      <c r="C213" s="210"/>
      <c r="D213" s="191" t="s">
        <v>160</v>
      </c>
      <c r="E213" s="211" t="s">
        <v>1</v>
      </c>
      <c r="F213" s="212" t="s">
        <v>165</v>
      </c>
      <c r="G213" s="210"/>
      <c r="H213" s="213">
        <v>630.03</v>
      </c>
      <c r="I213" s="210"/>
      <c r="J213" s="210"/>
      <c r="K213" s="210"/>
      <c r="L213" s="214"/>
      <c r="M213" s="215"/>
      <c r="N213" s="216"/>
      <c r="O213" s="216"/>
      <c r="P213" s="216"/>
      <c r="Q213" s="216"/>
      <c r="R213" s="216"/>
      <c r="S213" s="216"/>
      <c r="T213" s="217"/>
      <c r="AT213" s="218" t="s">
        <v>160</v>
      </c>
      <c r="AU213" s="218" t="s">
        <v>80</v>
      </c>
      <c r="AV213" s="14" t="s">
        <v>158</v>
      </c>
      <c r="AW213" s="14" t="s">
        <v>27</v>
      </c>
      <c r="AX213" s="14" t="s">
        <v>78</v>
      </c>
      <c r="AY213" s="218" t="s">
        <v>151</v>
      </c>
    </row>
    <row r="214" spans="2:65" s="1" customFormat="1" ht="24" customHeight="1">
      <c r="B214" s="31"/>
      <c r="C214" s="177" t="s">
        <v>266</v>
      </c>
      <c r="D214" s="177" t="s">
        <v>153</v>
      </c>
      <c r="E214" s="178" t="s">
        <v>267</v>
      </c>
      <c r="F214" s="179" t="s">
        <v>268</v>
      </c>
      <c r="G214" s="180" t="s">
        <v>248</v>
      </c>
      <c r="H214" s="181">
        <v>1134.0540000000001</v>
      </c>
      <c r="I214" s="182"/>
      <c r="J214" s="182">
        <f>ROUND(I214*H214,2)</f>
        <v>0</v>
      </c>
      <c r="K214" s="179" t="s">
        <v>1</v>
      </c>
      <c r="L214" s="35"/>
      <c r="M214" s="183" t="s">
        <v>1</v>
      </c>
      <c r="N214" s="184" t="s">
        <v>36</v>
      </c>
      <c r="O214" s="185">
        <v>0</v>
      </c>
      <c r="P214" s="185">
        <f>O214*H214</f>
        <v>0</v>
      </c>
      <c r="Q214" s="185">
        <v>0</v>
      </c>
      <c r="R214" s="185">
        <f>Q214*H214</f>
        <v>0</v>
      </c>
      <c r="S214" s="185">
        <v>0</v>
      </c>
      <c r="T214" s="186">
        <f>S214*H214</f>
        <v>0</v>
      </c>
      <c r="AR214" s="187" t="s">
        <v>158</v>
      </c>
      <c r="AT214" s="187" t="s">
        <v>153</v>
      </c>
      <c r="AU214" s="187" t="s">
        <v>80</v>
      </c>
      <c r="AY214" s="17" t="s">
        <v>151</v>
      </c>
      <c r="BE214" s="188">
        <f>IF(N214="základní",J214,0)</f>
        <v>0</v>
      </c>
      <c r="BF214" s="188">
        <f>IF(N214="snížená",J214,0)</f>
        <v>0</v>
      </c>
      <c r="BG214" s="188">
        <f>IF(N214="zákl. přenesená",J214,0)</f>
        <v>0</v>
      </c>
      <c r="BH214" s="188">
        <f>IF(N214="sníž. přenesená",J214,0)</f>
        <v>0</v>
      </c>
      <c r="BI214" s="188">
        <f>IF(N214="nulová",J214,0)</f>
        <v>0</v>
      </c>
      <c r="BJ214" s="17" t="s">
        <v>78</v>
      </c>
      <c r="BK214" s="188">
        <f>ROUND(I214*H214,2)</f>
        <v>0</v>
      </c>
      <c r="BL214" s="17" t="s">
        <v>158</v>
      </c>
      <c r="BM214" s="187" t="s">
        <v>269</v>
      </c>
    </row>
    <row r="215" spans="2:65" s="12" customFormat="1" ht="11.25">
      <c r="B215" s="189"/>
      <c r="C215" s="190"/>
      <c r="D215" s="191" t="s">
        <v>160</v>
      </c>
      <c r="E215" s="192" t="s">
        <v>1</v>
      </c>
      <c r="F215" s="193" t="s">
        <v>270</v>
      </c>
      <c r="G215" s="190"/>
      <c r="H215" s="192" t="s">
        <v>1</v>
      </c>
      <c r="I215" s="190"/>
      <c r="J215" s="190"/>
      <c r="K215" s="190"/>
      <c r="L215" s="194"/>
      <c r="M215" s="195"/>
      <c r="N215" s="196"/>
      <c r="O215" s="196"/>
      <c r="P215" s="196"/>
      <c r="Q215" s="196"/>
      <c r="R215" s="196"/>
      <c r="S215" s="196"/>
      <c r="T215" s="197"/>
      <c r="AT215" s="198" t="s">
        <v>160</v>
      </c>
      <c r="AU215" s="198" t="s">
        <v>80</v>
      </c>
      <c r="AV215" s="12" t="s">
        <v>78</v>
      </c>
      <c r="AW215" s="12" t="s">
        <v>27</v>
      </c>
      <c r="AX215" s="12" t="s">
        <v>71</v>
      </c>
      <c r="AY215" s="198" t="s">
        <v>151</v>
      </c>
    </row>
    <row r="216" spans="2:65" s="13" customFormat="1" ht="11.25">
      <c r="B216" s="199"/>
      <c r="C216" s="200"/>
      <c r="D216" s="191" t="s">
        <v>160</v>
      </c>
      <c r="E216" s="201" t="s">
        <v>1</v>
      </c>
      <c r="F216" s="202" t="s">
        <v>271</v>
      </c>
      <c r="G216" s="200"/>
      <c r="H216" s="203">
        <v>1134.0540000000001</v>
      </c>
      <c r="I216" s="200"/>
      <c r="J216" s="200"/>
      <c r="K216" s="200"/>
      <c r="L216" s="204"/>
      <c r="M216" s="205"/>
      <c r="N216" s="206"/>
      <c r="O216" s="206"/>
      <c r="P216" s="206"/>
      <c r="Q216" s="206"/>
      <c r="R216" s="206"/>
      <c r="S216" s="206"/>
      <c r="T216" s="207"/>
      <c r="AT216" s="208" t="s">
        <v>160</v>
      </c>
      <c r="AU216" s="208" t="s">
        <v>80</v>
      </c>
      <c r="AV216" s="13" t="s">
        <v>80</v>
      </c>
      <c r="AW216" s="13" t="s">
        <v>27</v>
      </c>
      <c r="AX216" s="13" t="s">
        <v>71</v>
      </c>
      <c r="AY216" s="208" t="s">
        <v>151</v>
      </c>
    </row>
    <row r="217" spans="2:65" s="14" customFormat="1" ht="11.25">
      <c r="B217" s="209"/>
      <c r="C217" s="210"/>
      <c r="D217" s="191" t="s">
        <v>160</v>
      </c>
      <c r="E217" s="211" t="s">
        <v>1</v>
      </c>
      <c r="F217" s="212" t="s">
        <v>165</v>
      </c>
      <c r="G217" s="210"/>
      <c r="H217" s="213">
        <v>1134.0540000000001</v>
      </c>
      <c r="I217" s="210"/>
      <c r="J217" s="210"/>
      <c r="K217" s="210"/>
      <c r="L217" s="214"/>
      <c r="M217" s="215"/>
      <c r="N217" s="216"/>
      <c r="O217" s="216"/>
      <c r="P217" s="216"/>
      <c r="Q217" s="216"/>
      <c r="R217" s="216"/>
      <c r="S217" s="216"/>
      <c r="T217" s="217"/>
      <c r="AT217" s="218" t="s">
        <v>160</v>
      </c>
      <c r="AU217" s="218" t="s">
        <v>80</v>
      </c>
      <c r="AV217" s="14" t="s">
        <v>158</v>
      </c>
      <c r="AW217" s="14" t="s">
        <v>27</v>
      </c>
      <c r="AX217" s="14" t="s">
        <v>78</v>
      </c>
      <c r="AY217" s="218" t="s">
        <v>151</v>
      </c>
    </row>
    <row r="218" spans="2:65" s="1" customFormat="1" ht="24" customHeight="1">
      <c r="B218" s="31"/>
      <c r="C218" s="177" t="s">
        <v>272</v>
      </c>
      <c r="D218" s="177" t="s">
        <v>153</v>
      </c>
      <c r="E218" s="178" t="s">
        <v>273</v>
      </c>
      <c r="F218" s="179" t="s">
        <v>274</v>
      </c>
      <c r="G218" s="180" t="s">
        <v>187</v>
      </c>
      <c r="H218" s="181">
        <v>519.721</v>
      </c>
      <c r="I218" s="182"/>
      <c r="J218" s="182">
        <f>ROUND(I218*H218,2)</f>
        <v>0</v>
      </c>
      <c r="K218" s="179" t="s">
        <v>1</v>
      </c>
      <c r="L218" s="35"/>
      <c r="M218" s="183" t="s">
        <v>1</v>
      </c>
      <c r="N218" s="184" t="s">
        <v>36</v>
      </c>
      <c r="O218" s="185">
        <v>0.29899999999999999</v>
      </c>
      <c r="P218" s="185">
        <f>O218*H218</f>
        <v>155.396579</v>
      </c>
      <c r="Q218" s="185">
        <v>0</v>
      </c>
      <c r="R218" s="185">
        <f>Q218*H218</f>
        <v>0</v>
      </c>
      <c r="S218" s="185">
        <v>0</v>
      </c>
      <c r="T218" s="186">
        <f>S218*H218</f>
        <v>0</v>
      </c>
      <c r="AR218" s="187" t="s">
        <v>158</v>
      </c>
      <c r="AT218" s="187" t="s">
        <v>153</v>
      </c>
      <c r="AU218" s="187" t="s">
        <v>80</v>
      </c>
      <c r="AY218" s="17" t="s">
        <v>151</v>
      </c>
      <c r="BE218" s="188">
        <f>IF(N218="základní",J218,0)</f>
        <v>0</v>
      </c>
      <c r="BF218" s="188">
        <f>IF(N218="snížená",J218,0)</f>
        <v>0</v>
      </c>
      <c r="BG218" s="188">
        <f>IF(N218="zákl. přenesená",J218,0)</f>
        <v>0</v>
      </c>
      <c r="BH218" s="188">
        <f>IF(N218="sníž. přenesená",J218,0)</f>
        <v>0</v>
      </c>
      <c r="BI218" s="188">
        <f>IF(N218="nulová",J218,0)</f>
        <v>0</v>
      </c>
      <c r="BJ218" s="17" t="s">
        <v>78</v>
      </c>
      <c r="BK218" s="188">
        <f>ROUND(I218*H218,2)</f>
        <v>0</v>
      </c>
      <c r="BL218" s="17" t="s">
        <v>158</v>
      </c>
      <c r="BM218" s="187" t="s">
        <v>275</v>
      </c>
    </row>
    <row r="219" spans="2:65" s="12" customFormat="1" ht="22.5">
      <c r="B219" s="189"/>
      <c r="C219" s="190"/>
      <c r="D219" s="191" t="s">
        <v>160</v>
      </c>
      <c r="E219" s="192" t="s">
        <v>1</v>
      </c>
      <c r="F219" s="193" t="s">
        <v>276</v>
      </c>
      <c r="G219" s="190"/>
      <c r="H219" s="192" t="s">
        <v>1</v>
      </c>
      <c r="I219" s="190"/>
      <c r="J219" s="190"/>
      <c r="K219" s="190"/>
      <c r="L219" s="194"/>
      <c r="M219" s="195"/>
      <c r="N219" s="196"/>
      <c r="O219" s="196"/>
      <c r="P219" s="196"/>
      <c r="Q219" s="196"/>
      <c r="R219" s="196"/>
      <c r="S219" s="196"/>
      <c r="T219" s="197"/>
      <c r="AT219" s="198" t="s">
        <v>160</v>
      </c>
      <c r="AU219" s="198" t="s">
        <v>80</v>
      </c>
      <c r="AV219" s="12" t="s">
        <v>78</v>
      </c>
      <c r="AW219" s="12" t="s">
        <v>27</v>
      </c>
      <c r="AX219" s="12" t="s">
        <v>71</v>
      </c>
      <c r="AY219" s="198" t="s">
        <v>151</v>
      </c>
    </row>
    <row r="220" spans="2:65" s="13" customFormat="1" ht="11.25">
      <c r="B220" s="199"/>
      <c r="C220" s="200"/>
      <c r="D220" s="191" t="s">
        <v>160</v>
      </c>
      <c r="E220" s="201" t="s">
        <v>1</v>
      </c>
      <c r="F220" s="202" t="s">
        <v>277</v>
      </c>
      <c r="G220" s="200"/>
      <c r="H220" s="203">
        <v>519.721</v>
      </c>
      <c r="I220" s="200"/>
      <c r="J220" s="200"/>
      <c r="K220" s="200"/>
      <c r="L220" s="204"/>
      <c r="M220" s="205"/>
      <c r="N220" s="206"/>
      <c r="O220" s="206"/>
      <c r="P220" s="206"/>
      <c r="Q220" s="206"/>
      <c r="R220" s="206"/>
      <c r="S220" s="206"/>
      <c r="T220" s="207"/>
      <c r="AT220" s="208" t="s">
        <v>160</v>
      </c>
      <c r="AU220" s="208" t="s">
        <v>80</v>
      </c>
      <c r="AV220" s="13" t="s">
        <v>80</v>
      </c>
      <c r="AW220" s="13" t="s">
        <v>27</v>
      </c>
      <c r="AX220" s="13" t="s">
        <v>71</v>
      </c>
      <c r="AY220" s="208" t="s">
        <v>151</v>
      </c>
    </row>
    <row r="221" spans="2:65" s="14" customFormat="1" ht="11.25">
      <c r="B221" s="209"/>
      <c r="C221" s="210"/>
      <c r="D221" s="191" t="s">
        <v>160</v>
      </c>
      <c r="E221" s="211" t="s">
        <v>1</v>
      </c>
      <c r="F221" s="212" t="s">
        <v>165</v>
      </c>
      <c r="G221" s="210"/>
      <c r="H221" s="213">
        <v>519.721</v>
      </c>
      <c r="I221" s="210"/>
      <c r="J221" s="210"/>
      <c r="K221" s="210"/>
      <c r="L221" s="214"/>
      <c r="M221" s="215"/>
      <c r="N221" s="216"/>
      <c r="O221" s="216"/>
      <c r="P221" s="216"/>
      <c r="Q221" s="216"/>
      <c r="R221" s="216"/>
      <c r="S221" s="216"/>
      <c r="T221" s="217"/>
      <c r="AT221" s="218" t="s">
        <v>160</v>
      </c>
      <c r="AU221" s="218" t="s">
        <v>80</v>
      </c>
      <c r="AV221" s="14" t="s">
        <v>158</v>
      </c>
      <c r="AW221" s="14" t="s">
        <v>27</v>
      </c>
      <c r="AX221" s="14" t="s">
        <v>78</v>
      </c>
      <c r="AY221" s="218" t="s">
        <v>151</v>
      </c>
    </row>
    <row r="222" spans="2:65" s="1" customFormat="1" ht="16.5" customHeight="1">
      <c r="B222" s="31"/>
      <c r="C222" s="219" t="s">
        <v>278</v>
      </c>
      <c r="D222" s="219" t="s">
        <v>279</v>
      </c>
      <c r="E222" s="220" t="s">
        <v>280</v>
      </c>
      <c r="F222" s="221" t="s">
        <v>281</v>
      </c>
      <c r="G222" s="222" t="s">
        <v>248</v>
      </c>
      <c r="H222" s="223">
        <v>1135.5899999999999</v>
      </c>
      <c r="I222" s="224"/>
      <c r="J222" s="224">
        <f>ROUND(I222*H222,2)</f>
        <v>0</v>
      </c>
      <c r="K222" s="221" t="s">
        <v>168</v>
      </c>
      <c r="L222" s="225"/>
      <c r="M222" s="226" t="s">
        <v>1</v>
      </c>
      <c r="N222" s="227" t="s">
        <v>36</v>
      </c>
      <c r="O222" s="185">
        <v>0</v>
      </c>
      <c r="P222" s="185">
        <f>O222*H222</f>
        <v>0</v>
      </c>
      <c r="Q222" s="185">
        <v>1</v>
      </c>
      <c r="R222" s="185">
        <f>Q222*H222</f>
        <v>1135.5899999999999</v>
      </c>
      <c r="S222" s="185">
        <v>0</v>
      </c>
      <c r="T222" s="186">
        <f>S222*H222</f>
        <v>0</v>
      </c>
      <c r="AR222" s="187" t="s">
        <v>177</v>
      </c>
      <c r="AT222" s="187" t="s">
        <v>279</v>
      </c>
      <c r="AU222" s="187" t="s">
        <v>80</v>
      </c>
      <c r="AY222" s="17" t="s">
        <v>151</v>
      </c>
      <c r="BE222" s="188">
        <f>IF(N222="základní",J222,0)</f>
        <v>0</v>
      </c>
      <c r="BF222" s="188">
        <f>IF(N222="snížená",J222,0)</f>
        <v>0</v>
      </c>
      <c r="BG222" s="188">
        <f>IF(N222="zákl. přenesená",J222,0)</f>
        <v>0</v>
      </c>
      <c r="BH222" s="188">
        <f>IF(N222="sníž. přenesená",J222,0)</f>
        <v>0</v>
      </c>
      <c r="BI222" s="188">
        <f>IF(N222="nulová",J222,0)</f>
        <v>0</v>
      </c>
      <c r="BJ222" s="17" t="s">
        <v>78</v>
      </c>
      <c r="BK222" s="188">
        <f>ROUND(I222*H222,2)</f>
        <v>0</v>
      </c>
      <c r="BL222" s="17" t="s">
        <v>158</v>
      </c>
      <c r="BM222" s="187" t="s">
        <v>282</v>
      </c>
    </row>
    <row r="223" spans="2:65" s="12" customFormat="1" ht="22.5">
      <c r="B223" s="189"/>
      <c r="C223" s="190"/>
      <c r="D223" s="191" t="s">
        <v>160</v>
      </c>
      <c r="E223" s="192" t="s">
        <v>1</v>
      </c>
      <c r="F223" s="193" t="s">
        <v>283</v>
      </c>
      <c r="G223" s="190"/>
      <c r="H223" s="192" t="s">
        <v>1</v>
      </c>
      <c r="I223" s="190"/>
      <c r="J223" s="190"/>
      <c r="K223" s="190"/>
      <c r="L223" s="194"/>
      <c r="M223" s="195"/>
      <c r="N223" s="196"/>
      <c r="O223" s="196"/>
      <c r="P223" s="196"/>
      <c r="Q223" s="196"/>
      <c r="R223" s="196"/>
      <c r="S223" s="196"/>
      <c r="T223" s="197"/>
      <c r="AT223" s="198" t="s">
        <v>160</v>
      </c>
      <c r="AU223" s="198" t="s">
        <v>80</v>
      </c>
      <c r="AV223" s="12" t="s">
        <v>78</v>
      </c>
      <c r="AW223" s="12" t="s">
        <v>27</v>
      </c>
      <c r="AX223" s="12" t="s">
        <v>71</v>
      </c>
      <c r="AY223" s="198" t="s">
        <v>151</v>
      </c>
    </row>
    <row r="224" spans="2:65" s="13" customFormat="1" ht="11.25">
      <c r="B224" s="199"/>
      <c r="C224" s="200"/>
      <c r="D224" s="191" t="s">
        <v>160</v>
      </c>
      <c r="E224" s="201" t="s">
        <v>1</v>
      </c>
      <c r="F224" s="202" t="s">
        <v>284</v>
      </c>
      <c r="G224" s="200"/>
      <c r="H224" s="203">
        <v>1135.5899999999999</v>
      </c>
      <c r="I224" s="200"/>
      <c r="J224" s="200"/>
      <c r="K224" s="200"/>
      <c r="L224" s="204"/>
      <c r="M224" s="205"/>
      <c r="N224" s="206"/>
      <c r="O224" s="206"/>
      <c r="P224" s="206"/>
      <c r="Q224" s="206"/>
      <c r="R224" s="206"/>
      <c r="S224" s="206"/>
      <c r="T224" s="207"/>
      <c r="AT224" s="208" t="s">
        <v>160</v>
      </c>
      <c r="AU224" s="208" t="s">
        <v>80</v>
      </c>
      <c r="AV224" s="13" t="s">
        <v>80</v>
      </c>
      <c r="AW224" s="13" t="s">
        <v>27</v>
      </c>
      <c r="AX224" s="13" t="s">
        <v>71</v>
      </c>
      <c r="AY224" s="208" t="s">
        <v>151</v>
      </c>
    </row>
    <row r="225" spans="2:65" s="14" customFormat="1" ht="11.25">
      <c r="B225" s="209"/>
      <c r="C225" s="210"/>
      <c r="D225" s="191" t="s">
        <v>160</v>
      </c>
      <c r="E225" s="211" t="s">
        <v>1</v>
      </c>
      <c r="F225" s="212" t="s">
        <v>165</v>
      </c>
      <c r="G225" s="210"/>
      <c r="H225" s="213">
        <v>1135.5899999999999</v>
      </c>
      <c r="I225" s="210"/>
      <c r="J225" s="210"/>
      <c r="K225" s="210"/>
      <c r="L225" s="214"/>
      <c r="M225" s="215"/>
      <c r="N225" s="216"/>
      <c r="O225" s="216"/>
      <c r="P225" s="216"/>
      <c r="Q225" s="216"/>
      <c r="R225" s="216"/>
      <c r="S225" s="216"/>
      <c r="T225" s="217"/>
      <c r="AT225" s="218" t="s">
        <v>160</v>
      </c>
      <c r="AU225" s="218" t="s">
        <v>80</v>
      </c>
      <c r="AV225" s="14" t="s">
        <v>158</v>
      </c>
      <c r="AW225" s="14" t="s">
        <v>27</v>
      </c>
      <c r="AX225" s="14" t="s">
        <v>78</v>
      </c>
      <c r="AY225" s="218" t="s">
        <v>151</v>
      </c>
    </row>
    <row r="226" spans="2:65" s="1" customFormat="1" ht="24" customHeight="1">
      <c r="B226" s="31"/>
      <c r="C226" s="177" t="s">
        <v>285</v>
      </c>
      <c r="D226" s="177" t="s">
        <v>153</v>
      </c>
      <c r="E226" s="178" t="s">
        <v>273</v>
      </c>
      <c r="F226" s="179" t="s">
        <v>274</v>
      </c>
      <c r="G226" s="180" t="s">
        <v>187</v>
      </c>
      <c r="H226" s="181">
        <v>20.399999999999999</v>
      </c>
      <c r="I226" s="182"/>
      <c r="J226" s="182">
        <f>ROUND(I226*H226,2)</f>
        <v>0</v>
      </c>
      <c r="K226" s="179" t="s">
        <v>1</v>
      </c>
      <c r="L226" s="35"/>
      <c r="M226" s="183" t="s">
        <v>1</v>
      </c>
      <c r="N226" s="184" t="s">
        <v>36</v>
      </c>
      <c r="O226" s="185">
        <v>0.29899999999999999</v>
      </c>
      <c r="P226" s="185">
        <f>O226*H226</f>
        <v>6.0995999999999997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AR226" s="187" t="s">
        <v>158</v>
      </c>
      <c r="AT226" s="187" t="s">
        <v>153</v>
      </c>
      <c r="AU226" s="187" t="s">
        <v>80</v>
      </c>
      <c r="AY226" s="17" t="s">
        <v>151</v>
      </c>
      <c r="BE226" s="188">
        <f>IF(N226="základní",J226,0)</f>
        <v>0</v>
      </c>
      <c r="BF226" s="188">
        <f>IF(N226="snížená",J226,0)</f>
        <v>0</v>
      </c>
      <c r="BG226" s="188">
        <f>IF(N226="zákl. přenesená",J226,0)</f>
        <v>0</v>
      </c>
      <c r="BH226" s="188">
        <f>IF(N226="sníž. přenesená",J226,0)</f>
        <v>0</v>
      </c>
      <c r="BI226" s="188">
        <f>IF(N226="nulová",J226,0)</f>
        <v>0</v>
      </c>
      <c r="BJ226" s="17" t="s">
        <v>78</v>
      </c>
      <c r="BK226" s="188">
        <f>ROUND(I226*H226,2)</f>
        <v>0</v>
      </c>
      <c r="BL226" s="17" t="s">
        <v>158</v>
      </c>
      <c r="BM226" s="187" t="s">
        <v>286</v>
      </c>
    </row>
    <row r="227" spans="2:65" s="12" customFormat="1" ht="11.25">
      <c r="B227" s="189"/>
      <c r="C227" s="190"/>
      <c r="D227" s="191" t="s">
        <v>160</v>
      </c>
      <c r="E227" s="192" t="s">
        <v>1</v>
      </c>
      <c r="F227" s="193" t="s">
        <v>287</v>
      </c>
      <c r="G227" s="190"/>
      <c r="H227" s="192" t="s">
        <v>1</v>
      </c>
      <c r="I227" s="190"/>
      <c r="J227" s="190"/>
      <c r="K227" s="190"/>
      <c r="L227" s="194"/>
      <c r="M227" s="195"/>
      <c r="N227" s="196"/>
      <c r="O227" s="196"/>
      <c r="P227" s="196"/>
      <c r="Q227" s="196"/>
      <c r="R227" s="196"/>
      <c r="S227" s="196"/>
      <c r="T227" s="197"/>
      <c r="AT227" s="198" t="s">
        <v>160</v>
      </c>
      <c r="AU227" s="198" t="s">
        <v>80</v>
      </c>
      <c r="AV227" s="12" t="s">
        <v>78</v>
      </c>
      <c r="AW227" s="12" t="s">
        <v>27</v>
      </c>
      <c r="AX227" s="12" t="s">
        <v>71</v>
      </c>
      <c r="AY227" s="198" t="s">
        <v>151</v>
      </c>
    </row>
    <row r="228" spans="2:65" s="13" customFormat="1" ht="11.25">
      <c r="B228" s="199"/>
      <c r="C228" s="200"/>
      <c r="D228" s="191" t="s">
        <v>160</v>
      </c>
      <c r="E228" s="201" t="s">
        <v>1</v>
      </c>
      <c r="F228" s="202" t="s">
        <v>288</v>
      </c>
      <c r="G228" s="200"/>
      <c r="H228" s="203">
        <v>20.399999999999999</v>
      </c>
      <c r="I228" s="200"/>
      <c r="J228" s="200"/>
      <c r="K228" s="200"/>
      <c r="L228" s="204"/>
      <c r="M228" s="205"/>
      <c r="N228" s="206"/>
      <c r="O228" s="206"/>
      <c r="P228" s="206"/>
      <c r="Q228" s="206"/>
      <c r="R228" s="206"/>
      <c r="S228" s="206"/>
      <c r="T228" s="207"/>
      <c r="AT228" s="208" t="s">
        <v>160</v>
      </c>
      <c r="AU228" s="208" t="s">
        <v>80</v>
      </c>
      <c r="AV228" s="13" t="s">
        <v>80</v>
      </c>
      <c r="AW228" s="13" t="s">
        <v>27</v>
      </c>
      <c r="AX228" s="13" t="s">
        <v>71</v>
      </c>
      <c r="AY228" s="208" t="s">
        <v>151</v>
      </c>
    </row>
    <row r="229" spans="2:65" s="14" customFormat="1" ht="11.25">
      <c r="B229" s="209"/>
      <c r="C229" s="210"/>
      <c r="D229" s="191" t="s">
        <v>160</v>
      </c>
      <c r="E229" s="211" t="s">
        <v>1</v>
      </c>
      <c r="F229" s="212" t="s">
        <v>165</v>
      </c>
      <c r="G229" s="210"/>
      <c r="H229" s="213">
        <v>20.399999999999999</v>
      </c>
      <c r="I229" s="210"/>
      <c r="J229" s="210"/>
      <c r="K229" s="210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160</v>
      </c>
      <c r="AU229" s="218" t="s">
        <v>80</v>
      </c>
      <c r="AV229" s="14" t="s">
        <v>158</v>
      </c>
      <c r="AW229" s="14" t="s">
        <v>27</v>
      </c>
      <c r="AX229" s="14" t="s">
        <v>78</v>
      </c>
      <c r="AY229" s="218" t="s">
        <v>151</v>
      </c>
    </row>
    <row r="230" spans="2:65" s="1" customFormat="1" ht="24" customHeight="1">
      <c r="B230" s="31"/>
      <c r="C230" s="177" t="s">
        <v>289</v>
      </c>
      <c r="D230" s="177" t="s">
        <v>153</v>
      </c>
      <c r="E230" s="178" t="s">
        <v>290</v>
      </c>
      <c r="F230" s="179" t="s">
        <v>291</v>
      </c>
      <c r="G230" s="180" t="s">
        <v>187</v>
      </c>
      <c r="H230" s="181">
        <v>86.366</v>
      </c>
      <c r="I230" s="182"/>
      <c r="J230" s="182">
        <f>ROUND(I230*H230,2)</f>
        <v>0</v>
      </c>
      <c r="K230" s="179" t="s">
        <v>1</v>
      </c>
      <c r="L230" s="35"/>
      <c r="M230" s="183" t="s">
        <v>1</v>
      </c>
      <c r="N230" s="184" t="s">
        <v>36</v>
      </c>
      <c r="O230" s="185">
        <v>1.587</v>
      </c>
      <c r="P230" s="185">
        <f>O230*H230</f>
        <v>137.06284199999999</v>
      </c>
      <c r="Q230" s="185">
        <v>0</v>
      </c>
      <c r="R230" s="185">
        <f>Q230*H230</f>
        <v>0</v>
      </c>
      <c r="S230" s="185">
        <v>0</v>
      </c>
      <c r="T230" s="186">
        <f>S230*H230</f>
        <v>0</v>
      </c>
      <c r="AR230" s="187" t="s">
        <v>158</v>
      </c>
      <c r="AT230" s="187" t="s">
        <v>153</v>
      </c>
      <c r="AU230" s="187" t="s">
        <v>80</v>
      </c>
      <c r="AY230" s="17" t="s">
        <v>151</v>
      </c>
      <c r="BE230" s="188">
        <f>IF(N230="základní",J230,0)</f>
        <v>0</v>
      </c>
      <c r="BF230" s="188">
        <f>IF(N230="snížená",J230,0)</f>
        <v>0</v>
      </c>
      <c r="BG230" s="188">
        <f>IF(N230="zákl. přenesená",J230,0)</f>
        <v>0</v>
      </c>
      <c r="BH230" s="188">
        <f>IF(N230="sníž. přenesená",J230,0)</f>
        <v>0</v>
      </c>
      <c r="BI230" s="188">
        <f>IF(N230="nulová",J230,0)</f>
        <v>0</v>
      </c>
      <c r="BJ230" s="17" t="s">
        <v>78</v>
      </c>
      <c r="BK230" s="188">
        <f>ROUND(I230*H230,2)</f>
        <v>0</v>
      </c>
      <c r="BL230" s="17" t="s">
        <v>158</v>
      </c>
      <c r="BM230" s="187" t="s">
        <v>292</v>
      </c>
    </row>
    <row r="231" spans="2:65" s="12" customFormat="1" ht="11.25">
      <c r="B231" s="189"/>
      <c r="C231" s="190"/>
      <c r="D231" s="191" t="s">
        <v>160</v>
      </c>
      <c r="E231" s="192" t="s">
        <v>1</v>
      </c>
      <c r="F231" s="193" t="s">
        <v>293</v>
      </c>
      <c r="G231" s="190"/>
      <c r="H231" s="192" t="s">
        <v>1</v>
      </c>
      <c r="I231" s="190"/>
      <c r="J231" s="190"/>
      <c r="K231" s="190"/>
      <c r="L231" s="194"/>
      <c r="M231" s="195"/>
      <c r="N231" s="196"/>
      <c r="O231" s="196"/>
      <c r="P231" s="196"/>
      <c r="Q231" s="196"/>
      <c r="R231" s="196"/>
      <c r="S231" s="196"/>
      <c r="T231" s="197"/>
      <c r="AT231" s="198" t="s">
        <v>160</v>
      </c>
      <c r="AU231" s="198" t="s">
        <v>80</v>
      </c>
      <c r="AV231" s="12" t="s">
        <v>78</v>
      </c>
      <c r="AW231" s="12" t="s">
        <v>27</v>
      </c>
      <c r="AX231" s="12" t="s">
        <v>71</v>
      </c>
      <c r="AY231" s="198" t="s">
        <v>151</v>
      </c>
    </row>
    <row r="232" spans="2:65" s="13" customFormat="1" ht="11.25">
      <c r="B232" s="199"/>
      <c r="C232" s="200"/>
      <c r="D232" s="191" t="s">
        <v>160</v>
      </c>
      <c r="E232" s="201" t="s">
        <v>1</v>
      </c>
      <c r="F232" s="202" t="s">
        <v>294</v>
      </c>
      <c r="G232" s="200"/>
      <c r="H232" s="203">
        <v>87.796999999999997</v>
      </c>
      <c r="I232" s="200"/>
      <c r="J232" s="200"/>
      <c r="K232" s="200"/>
      <c r="L232" s="204"/>
      <c r="M232" s="205"/>
      <c r="N232" s="206"/>
      <c r="O232" s="206"/>
      <c r="P232" s="206"/>
      <c r="Q232" s="206"/>
      <c r="R232" s="206"/>
      <c r="S232" s="206"/>
      <c r="T232" s="207"/>
      <c r="AT232" s="208" t="s">
        <v>160</v>
      </c>
      <c r="AU232" s="208" t="s">
        <v>80</v>
      </c>
      <c r="AV232" s="13" t="s">
        <v>80</v>
      </c>
      <c r="AW232" s="13" t="s">
        <v>27</v>
      </c>
      <c r="AX232" s="13" t="s">
        <v>71</v>
      </c>
      <c r="AY232" s="208" t="s">
        <v>151</v>
      </c>
    </row>
    <row r="233" spans="2:65" s="12" customFormat="1" ht="11.25">
      <c r="B233" s="189"/>
      <c r="C233" s="190"/>
      <c r="D233" s="191" t="s">
        <v>160</v>
      </c>
      <c r="E233" s="192" t="s">
        <v>1</v>
      </c>
      <c r="F233" s="193" t="s">
        <v>295</v>
      </c>
      <c r="G233" s="190"/>
      <c r="H233" s="192" t="s">
        <v>1</v>
      </c>
      <c r="I233" s="190"/>
      <c r="J233" s="190"/>
      <c r="K233" s="190"/>
      <c r="L233" s="194"/>
      <c r="M233" s="195"/>
      <c r="N233" s="196"/>
      <c r="O233" s="196"/>
      <c r="P233" s="196"/>
      <c r="Q233" s="196"/>
      <c r="R233" s="196"/>
      <c r="S233" s="196"/>
      <c r="T233" s="197"/>
      <c r="AT233" s="198" t="s">
        <v>160</v>
      </c>
      <c r="AU233" s="198" t="s">
        <v>80</v>
      </c>
      <c r="AV233" s="12" t="s">
        <v>78</v>
      </c>
      <c r="AW233" s="12" t="s">
        <v>27</v>
      </c>
      <c r="AX233" s="12" t="s">
        <v>71</v>
      </c>
      <c r="AY233" s="198" t="s">
        <v>151</v>
      </c>
    </row>
    <row r="234" spans="2:65" s="13" customFormat="1" ht="11.25">
      <c r="B234" s="199"/>
      <c r="C234" s="200"/>
      <c r="D234" s="191" t="s">
        <v>160</v>
      </c>
      <c r="E234" s="201" t="s">
        <v>1</v>
      </c>
      <c r="F234" s="202" t="s">
        <v>296</v>
      </c>
      <c r="G234" s="200"/>
      <c r="H234" s="203">
        <v>-1.431</v>
      </c>
      <c r="I234" s="200"/>
      <c r="J234" s="200"/>
      <c r="K234" s="200"/>
      <c r="L234" s="204"/>
      <c r="M234" s="205"/>
      <c r="N234" s="206"/>
      <c r="O234" s="206"/>
      <c r="P234" s="206"/>
      <c r="Q234" s="206"/>
      <c r="R234" s="206"/>
      <c r="S234" s="206"/>
      <c r="T234" s="207"/>
      <c r="AT234" s="208" t="s">
        <v>160</v>
      </c>
      <c r="AU234" s="208" t="s">
        <v>80</v>
      </c>
      <c r="AV234" s="13" t="s">
        <v>80</v>
      </c>
      <c r="AW234" s="13" t="s">
        <v>27</v>
      </c>
      <c r="AX234" s="13" t="s">
        <v>71</v>
      </c>
      <c r="AY234" s="208" t="s">
        <v>151</v>
      </c>
    </row>
    <row r="235" spans="2:65" s="14" customFormat="1" ht="11.25">
      <c r="B235" s="209"/>
      <c r="C235" s="210"/>
      <c r="D235" s="191" t="s">
        <v>160</v>
      </c>
      <c r="E235" s="211" t="s">
        <v>1</v>
      </c>
      <c r="F235" s="212" t="s">
        <v>165</v>
      </c>
      <c r="G235" s="210"/>
      <c r="H235" s="213">
        <v>86.366</v>
      </c>
      <c r="I235" s="210"/>
      <c r="J235" s="210"/>
      <c r="K235" s="210"/>
      <c r="L235" s="214"/>
      <c r="M235" s="215"/>
      <c r="N235" s="216"/>
      <c r="O235" s="216"/>
      <c r="P235" s="216"/>
      <c r="Q235" s="216"/>
      <c r="R235" s="216"/>
      <c r="S235" s="216"/>
      <c r="T235" s="217"/>
      <c r="AT235" s="218" t="s">
        <v>160</v>
      </c>
      <c r="AU235" s="218" t="s">
        <v>80</v>
      </c>
      <c r="AV235" s="14" t="s">
        <v>158</v>
      </c>
      <c r="AW235" s="14" t="s">
        <v>27</v>
      </c>
      <c r="AX235" s="14" t="s">
        <v>78</v>
      </c>
      <c r="AY235" s="218" t="s">
        <v>151</v>
      </c>
    </row>
    <row r="236" spans="2:65" s="1" customFormat="1" ht="16.5" customHeight="1">
      <c r="B236" s="31"/>
      <c r="C236" s="219" t="s">
        <v>297</v>
      </c>
      <c r="D236" s="219" t="s">
        <v>279</v>
      </c>
      <c r="E236" s="220" t="s">
        <v>298</v>
      </c>
      <c r="F236" s="221" t="s">
        <v>299</v>
      </c>
      <c r="G236" s="222" t="s">
        <v>248</v>
      </c>
      <c r="H236" s="223">
        <v>188.71</v>
      </c>
      <c r="I236" s="224"/>
      <c r="J236" s="224">
        <f>ROUND(I236*H236,2)</f>
        <v>0</v>
      </c>
      <c r="K236" s="221" t="s">
        <v>1</v>
      </c>
      <c r="L236" s="225"/>
      <c r="M236" s="226" t="s">
        <v>1</v>
      </c>
      <c r="N236" s="227" t="s">
        <v>36</v>
      </c>
      <c r="O236" s="185">
        <v>0</v>
      </c>
      <c r="P236" s="185">
        <f>O236*H236</f>
        <v>0</v>
      </c>
      <c r="Q236" s="185">
        <v>1</v>
      </c>
      <c r="R236" s="185">
        <f>Q236*H236</f>
        <v>188.71</v>
      </c>
      <c r="S236" s="185">
        <v>0</v>
      </c>
      <c r="T236" s="186">
        <f>S236*H236</f>
        <v>0</v>
      </c>
      <c r="AR236" s="187" t="s">
        <v>300</v>
      </c>
      <c r="AT236" s="187" t="s">
        <v>279</v>
      </c>
      <c r="AU236" s="187" t="s">
        <v>80</v>
      </c>
      <c r="AY236" s="17" t="s">
        <v>151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17" t="s">
        <v>78</v>
      </c>
      <c r="BK236" s="188">
        <f>ROUND(I236*H236,2)</f>
        <v>0</v>
      </c>
      <c r="BL236" s="17" t="s">
        <v>300</v>
      </c>
      <c r="BM236" s="187" t="s">
        <v>301</v>
      </c>
    </row>
    <row r="237" spans="2:65" s="12" customFormat="1" ht="22.5">
      <c r="B237" s="189"/>
      <c r="C237" s="190"/>
      <c r="D237" s="191" t="s">
        <v>160</v>
      </c>
      <c r="E237" s="192" t="s">
        <v>1</v>
      </c>
      <c r="F237" s="193" t="s">
        <v>302</v>
      </c>
      <c r="G237" s="190"/>
      <c r="H237" s="192" t="s">
        <v>1</v>
      </c>
      <c r="I237" s="190"/>
      <c r="J237" s="190"/>
      <c r="K237" s="190"/>
      <c r="L237" s="194"/>
      <c r="M237" s="195"/>
      <c r="N237" s="196"/>
      <c r="O237" s="196"/>
      <c r="P237" s="196"/>
      <c r="Q237" s="196"/>
      <c r="R237" s="196"/>
      <c r="S237" s="196"/>
      <c r="T237" s="197"/>
      <c r="AT237" s="198" t="s">
        <v>160</v>
      </c>
      <c r="AU237" s="198" t="s">
        <v>80</v>
      </c>
      <c r="AV237" s="12" t="s">
        <v>78</v>
      </c>
      <c r="AW237" s="12" t="s">
        <v>27</v>
      </c>
      <c r="AX237" s="12" t="s">
        <v>71</v>
      </c>
      <c r="AY237" s="198" t="s">
        <v>151</v>
      </c>
    </row>
    <row r="238" spans="2:65" s="13" customFormat="1" ht="11.25">
      <c r="B238" s="199"/>
      <c r="C238" s="200"/>
      <c r="D238" s="191" t="s">
        <v>160</v>
      </c>
      <c r="E238" s="201" t="s">
        <v>1</v>
      </c>
      <c r="F238" s="202" t="s">
        <v>303</v>
      </c>
      <c r="G238" s="200"/>
      <c r="H238" s="203">
        <v>188.71</v>
      </c>
      <c r="I238" s="200"/>
      <c r="J238" s="200"/>
      <c r="K238" s="200"/>
      <c r="L238" s="204"/>
      <c r="M238" s="205"/>
      <c r="N238" s="206"/>
      <c r="O238" s="206"/>
      <c r="P238" s="206"/>
      <c r="Q238" s="206"/>
      <c r="R238" s="206"/>
      <c r="S238" s="206"/>
      <c r="T238" s="207"/>
      <c r="AT238" s="208" t="s">
        <v>160</v>
      </c>
      <c r="AU238" s="208" t="s">
        <v>80</v>
      </c>
      <c r="AV238" s="13" t="s">
        <v>80</v>
      </c>
      <c r="AW238" s="13" t="s">
        <v>27</v>
      </c>
      <c r="AX238" s="13" t="s">
        <v>71</v>
      </c>
      <c r="AY238" s="208" t="s">
        <v>151</v>
      </c>
    </row>
    <row r="239" spans="2:65" s="14" customFormat="1" ht="11.25">
      <c r="B239" s="209"/>
      <c r="C239" s="210"/>
      <c r="D239" s="191" t="s">
        <v>160</v>
      </c>
      <c r="E239" s="211" t="s">
        <v>1</v>
      </c>
      <c r="F239" s="212" t="s">
        <v>165</v>
      </c>
      <c r="G239" s="210"/>
      <c r="H239" s="213">
        <v>188.71</v>
      </c>
      <c r="I239" s="210"/>
      <c r="J239" s="210"/>
      <c r="K239" s="210"/>
      <c r="L239" s="214"/>
      <c r="M239" s="215"/>
      <c r="N239" s="216"/>
      <c r="O239" s="216"/>
      <c r="P239" s="216"/>
      <c r="Q239" s="216"/>
      <c r="R239" s="216"/>
      <c r="S239" s="216"/>
      <c r="T239" s="217"/>
      <c r="AT239" s="218" t="s">
        <v>160</v>
      </c>
      <c r="AU239" s="218" t="s">
        <v>80</v>
      </c>
      <c r="AV239" s="14" t="s">
        <v>158</v>
      </c>
      <c r="AW239" s="14" t="s">
        <v>27</v>
      </c>
      <c r="AX239" s="14" t="s">
        <v>78</v>
      </c>
      <c r="AY239" s="218" t="s">
        <v>151</v>
      </c>
    </row>
    <row r="240" spans="2:65" s="1" customFormat="1" ht="24" customHeight="1">
      <c r="B240" s="31"/>
      <c r="C240" s="177" t="s">
        <v>304</v>
      </c>
      <c r="D240" s="177" t="s">
        <v>153</v>
      </c>
      <c r="E240" s="178" t="s">
        <v>305</v>
      </c>
      <c r="F240" s="179" t="s">
        <v>306</v>
      </c>
      <c r="G240" s="180" t="s">
        <v>156</v>
      </c>
      <c r="H240" s="181">
        <v>50</v>
      </c>
      <c r="I240" s="182"/>
      <c r="J240" s="182">
        <f>ROUND(I240*H240,2)</f>
        <v>0</v>
      </c>
      <c r="K240" s="179" t="s">
        <v>1</v>
      </c>
      <c r="L240" s="35"/>
      <c r="M240" s="183" t="s">
        <v>1</v>
      </c>
      <c r="N240" s="184" t="s">
        <v>36</v>
      </c>
      <c r="O240" s="185">
        <v>2.1000000000000001E-2</v>
      </c>
      <c r="P240" s="185">
        <f>O240*H240</f>
        <v>1.05</v>
      </c>
      <c r="Q240" s="185">
        <v>0</v>
      </c>
      <c r="R240" s="185">
        <f>Q240*H240</f>
        <v>0</v>
      </c>
      <c r="S240" s="185">
        <v>0</v>
      </c>
      <c r="T240" s="186">
        <f>S240*H240</f>
        <v>0</v>
      </c>
      <c r="AR240" s="187" t="s">
        <v>158</v>
      </c>
      <c r="AT240" s="187" t="s">
        <v>153</v>
      </c>
      <c r="AU240" s="187" t="s">
        <v>80</v>
      </c>
      <c r="AY240" s="17" t="s">
        <v>151</v>
      </c>
      <c r="BE240" s="188">
        <f>IF(N240="základní",J240,0)</f>
        <v>0</v>
      </c>
      <c r="BF240" s="188">
        <f>IF(N240="snížená",J240,0)</f>
        <v>0</v>
      </c>
      <c r="BG240" s="188">
        <f>IF(N240="zákl. přenesená",J240,0)</f>
        <v>0</v>
      </c>
      <c r="BH240" s="188">
        <f>IF(N240="sníž. přenesená",J240,0)</f>
        <v>0</v>
      </c>
      <c r="BI240" s="188">
        <f>IF(N240="nulová",J240,0)</f>
        <v>0</v>
      </c>
      <c r="BJ240" s="17" t="s">
        <v>78</v>
      </c>
      <c r="BK240" s="188">
        <f>ROUND(I240*H240,2)</f>
        <v>0</v>
      </c>
      <c r="BL240" s="17" t="s">
        <v>158</v>
      </c>
      <c r="BM240" s="187" t="s">
        <v>307</v>
      </c>
    </row>
    <row r="241" spans="2:65" s="12" customFormat="1" ht="11.25">
      <c r="B241" s="189"/>
      <c r="C241" s="190"/>
      <c r="D241" s="191" t="s">
        <v>160</v>
      </c>
      <c r="E241" s="192" t="s">
        <v>1</v>
      </c>
      <c r="F241" s="193" t="s">
        <v>308</v>
      </c>
      <c r="G241" s="190"/>
      <c r="H241" s="192" t="s">
        <v>1</v>
      </c>
      <c r="I241" s="190"/>
      <c r="J241" s="190"/>
      <c r="K241" s="190"/>
      <c r="L241" s="194"/>
      <c r="M241" s="195"/>
      <c r="N241" s="196"/>
      <c r="O241" s="196"/>
      <c r="P241" s="196"/>
      <c r="Q241" s="196"/>
      <c r="R241" s="196"/>
      <c r="S241" s="196"/>
      <c r="T241" s="197"/>
      <c r="AT241" s="198" t="s">
        <v>160</v>
      </c>
      <c r="AU241" s="198" t="s">
        <v>80</v>
      </c>
      <c r="AV241" s="12" t="s">
        <v>78</v>
      </c>
      <c r="AW241" s="12" t="s">
        <v>27</v>
      </c>
      <c r="AX241" s="12" t="s">
        <v>71</v>
      </c>
      <c r="AY241" s="198" t="s">
        <v>151</v>
      </c>
    </row>
    <row r="242" spans="2:65" s="13" customFormat="1" ht="11.25">
      <c r="B242" s="199"/>
      <c r="C242" s="200"/>
      <c r="D242" s="191" t="s">
        <v>160</v>
      </c>
      <c r="E242" s="201" t="s">
        <v>1</v>
      </c>
      <c r="F242" s="202" t="s">
        <v>309</v>
      </c>
      <c r="G242" s="200"/>
      <c r="H242" s="203">
        <v>50</v>
      </c>
      <c r="I242" s="200"/>
      <c r="J242" s="200"/>
      <c r="K242" s="200"/>
      <c r="L242" s="204"/>
      <c r="M242" s="205"/>
      <c r="N242" s="206"/>
      <c r="O242" s="206"/>
      <c r="P242" s="206"/>
      <c r="Q242" s="206"/>
      <c r="R242" s="206"/>
      <c r="S242" s="206"/>
      <c r="T242" s="207"/>
      <c r="AT242" s="208" t="s">
        <v>160</v>
      </c>
      <c r="AU242" s="208" t="s">
        <v>80</v>
      </c>
      <c r="AV242" s="13" t="s">
        <v>80</v>
      </c>
      <c r="AW242" s="13" t="s">
        <v>27</v>
      </c>
      <c r="AX242" s="13" t="s">
        <v>71</v>
      </c>
      <c r="AY242" s="208" t="s">
        <v>151</v>
      </c>
    </row>
    <row r="243" spans="2:65" s="14" customFormat="1" ht="11.25">
      <c r="B243" s="209"/>
      <c r="C243" s="210"/>
      <c r="D243" s="191" t="s">
        <v>160</v>
      </c>
      <c r="E243" s="211" t="s">
        <v>1</v>
      </c>
      <c r="F243" s="212" t="s">
        <v>165</v>
      </c>
      <c r="G243" s="210"/>
      <c r="H243" s="213">
        <v>50</v>
      </c>
      <c r="I243" s="210"/>
      <c r="J243" s="210"/>
      <c r="K243" s="210"/>
      <c r="L243" s="214"/>
      <c r="M243" s="215"/>
      <c r="N243" s="216"/>
      <c r="O243" s="216"/>
      <c r="P243" s="216"/>
      <c r="Q243" s="216"/>
      <c r="R243" s="216"/>
      <c r="S243" s="216"/>
      <c r="T243" s="217"/>
      <c r="AT243" s="218" t="s">
        <v>160</v>
      </c>
      <c r="AU243" s="218" t="s">
        <v>80</v>
      </c>
      <c r="AV243" s="14" t="s">
        <v>158</v>
      </c>
      <c r="AW243" s="14" t="s">
        <v>27</v>
      </c>
      <c r="AX243" s="14" t="s">
        <v>78</v>
      </c>
      <c r="AY243" s="218" t="s">
        <v>151</v>
      </c>
    </row>
    <row r="244" spans="2:65" s="1" customFormat="1" ht="16.5" customHeight="1">
      <c r="B244" s="31"/>
      <c r="C244" s="219" t="s">
        <v>310</v>
      </c>
      <c r="D244" s="219" t="s">
        <v>279</v>
      </c>
      <c r="E244" s="220" t="s">
        <v>311</v>
      </c>
      <c r="F244" s="221" t="s">
        <v>312</v>
      </c>
      <c r="G244" s="222" t="s">
        <v>313</v>
      </c>
      <c r="H244" s="223">
        <v>0.25</v>
      </c>
      <c r="I244" s="224"/>
      <c r="J244" s="224">
        <f>ROUND(I244*H244,2)</f>
        <v>0</v>
      </c>
      <c r="K244" s="221" t="s">
        <v>1</v>
      </c>
      <c r="L244" s="225"/>
      <c r="M244" s="226" t="s">
        <v>1</v>
      </c>
      <c r="N244" s="227" t="s">
        <v>36</v>
      </c>
      <c r="O244" s="185">
        <v>0</v>
      </c>
      <c r="P244" s="185">
        <f>O244*H244</f>
        <v>0</v>
      </c>
      <c r="Q244" s="185">
        <v>1E-3</v>
      </c>
      <c r="R244" s="185">
        <f>Q244*H244</f>
        <v>2.5000000000000001E-4</v>
      </c>
      <c r="S244" s="185">
        <v>0</v>
      </c>
      <c r="T244" s="186">
        <f>S244*H244</f>
        <v>0</v>
      </c>
      <c r="AR244" s="187" t="s">
        <v>177</v>
      </c>
      <c r="AT244" s="187" t="s">
        <v>279</v>
      </c>
      <c r="AU244" s="187" t="s">
        <v>80</v>
      </c>
      <c r="AY244" s="17" t="s">
        <v>151</v>
      </c>
      <c r="BE244" s="188">
        <f>IF(N244="základní",J244,0)</f>
        <v>0</v>
      </c>
      <c r="BF244" s="188">
        <f>IF(N244="snížená",J244,0)</f>
        <v>0</v>
      </c>
      <c r="BG244" s="188">
        <f>IF(N244="zákl. přenesená",J244,0)</f>
        <v>0</v>
      </c>
      <c r="BH244" s="188">
        <f>IF(N244="sníž. přenesená",J244,0)</f>
        <v>0</v>
      </c>
      <c r="BI244" s="188">
        <f>IF(N244="nulová",J244,0)</f>
        <v>0</v>
      </c>
      <c r="BJ244" s="17" t="s">
        <v>78</v>
      </c>
      <c r="BK244" s="188">
        <f>ROUND(I244*H244,2)</f>
        <v>0</v>
      </c>
      <c r="BL244" s="17" t="s">
        <v>158</v>
      </c>
      <c r="BM244" s="187" t="s">
        <v>314</v>
      </c>
    </row>
    <row r="245" spans="2:65" s="13" customFormat="1" ht="11.25">
      <c r="B245" s="199"/>
      <c r="C245" s="200"/>
      <c r="D245" s="191" t="s">
        <v>160</v>
      </c>
      <c r="E245" s="201" t="s">
        <v>1</v>
      </c>
      <c r="F245" s="202" t="s">
        <v>315</v>
      </c>
      <c r="G245" s="200"/>
      <c r="H245" s="203">
        <v>0.25</v>
      </c>
      <c r="I245" s="200"/>
      <c r="J245" s="200"/>
      <c r="K245" s="200"/>
      <c r="L245" s="204"/>
      <c r="M245" s="205"/>
      <c r="N245" s="206"/>
      <c r="O245" s="206"/>
      <c r="P245" s="206"/>
      <c r="Q245" s="206"/>
      <c r="R245" s="206"/>
      <c r="S245" s="206"/>
      <c r="T245" s="207"/>
      <c r="AT245" s="208" t="s">
        <v>160</v>
      </c>
      <c r="AU245" s="208" t="s">
        <v>80</v>
      </c>
      <c r="AV245" s="13" t="s">
        <v>80</v>
      </c>
      <c r="AW245" s="13" t="s">
        <v>27</v>
      </c>
      <c r="AX245" s="13" t="s">
        <v>71</v>
      </c>
      <c r="AY245" s="208" t="s">
        <v>151</v>
      </c>
    </row>
    <row r="246" spans="2:65" s="14" customFormat="1" ht="11.25">
      <c r="B246" s="209"/>
      <c r="C246" s="210"/>
      <c r="D246" s="191" t="s">
        <v>160</v>
      </c>
      <c r="E246" s="211" t="s">
        <v>1</v>
      </c>
      <c r="F246" s="212" t="s">
        <v>165</v>
      </c>
      <c r="G246" s="210"/>
      <c r="H246" s="213">
        <v>0.25</v>
      </c>
      <c r="I246" s="210"/>
      <c r="J246" s="210"/>
      <c r="K246" s="210"/>
      <c r="L246" s="214"/>
      <c r="M246" s="215"/>
      <c r="N246" s="216"/>
      <c r="O246" s="216"/>
      <c r="P246" s="216"/>
      <c r="Q246" s="216"/>
      <c r="R246" s="216"/>
      <c r="S246" s="216"/>
      <c r="T246" s="217"/>
      <c r="AT246" s="218" t="s">
        <v>160</v>
      </c>
      <c r="AU246" s="218" t="s">
        <v>80</v>
      </c>
      <c r="AV246" s="14" t="s">
        <v>158</v>
      </c>
      <c r="AW246" s="14" t="s">
        <v>27</v>
      </c>
      <c r="AX246" s="14" t="s">
        <v>78</v>
      </c>
      <c r="AY246" s="218" t="s">
        <v>151</v>
      </c>
    </row>
    <row r="247" spans="2:65" s="1" customFormat="1" ht="16.5" customHeight="1">
      <c r="B247" s="31"/>
      <c r="C247" s="177" t="s">
        <v>316</v>
      </c>
      <c r="D247" s="177" t="s">
        <v>153</v>
      </c>
      <c r="E247" s="178" t="s">
        <v>317</v>
      </c>
      <c r="F247" s="179" t="s">
        <v>318</v>
      </c>
      <c r="G247" s="180" t="s">
        <v>187</v>
      </c>
      <c r="H247" s="181">
        <v>22.512</v>
      </c>
      <c r="I247" s="182"/>
      <c r="J247" s="182">
        <f>ROUND(I247*H247,2)</f>
        <v>0</v>
      </c>
      <c r="K247" s="179" t="s">
        <v>168</v>
      </c>
      <c r="L247" s="35"/>
      <c r="M247" s="183" t="s">
        <v>1</v>
      </c>
      <c r="N247" s="184" t="s">
        <v>36</v>
      </c>
      <c r="O247" s="185">
        <v>1.3169999999999999</v>
      </c>
      <c r="P247" s="185">
        <f>O247*H247</f>
        <v>29.648304</v>
      </c>
      <c r="Q247" s="185">
        <v>0</v>
      </c>
      <c r="R247" s="185">
        <f>Q247*H247</f>
        <v>0</v>
      </c>
      <c r="S247" s="185">
        <v>0</v>
      </c>
      <c r="T247" s="186">
        <f>S247*H247</f>
        <v>0</v>
      </c>
      <c r="AR247" s="187" t="s">
        <v>158</v>
      </c>
      <c r="AT247" s="187" t="s">
        <v>153</v>
      </c>
      <c r="AU247" s="187" t="s">
        <v>80</v>
      </c>
      <c r="AY247" s="17" t="s">
        <v>151</v>
      </c>
      <c r="BE247" s="188">
        <f>IF(N247="základní",J247,0)</f>
        <v>0</v>
      </c>
      <c r="BF247" s="188">
        <f>IF(N247="snížená",J247,0)</f>
        <v>0</v>
      </c>
      <c r="BG247" s="188">
        <f>IF(N247="zákl. přenesená",J247,0)</f>
        <v>0</v>
      </c>
      <c r="BH247" s="188">
        <f>IF(N247="sníž. přenesená",J247,0)</f>
        <v>0</v>
      </c>
      <c r="BI247" s="188">
        <f>IF(N247="nulová",J247,0)</f>
        <v>0</v>
      </c>
      <c r="BJ247" s="17" t="s">
        <v>78</v>
      </c>
      <c r="BK247" s="188">
        <f>ROUND(I247*H247,2)</f>
        <v>0</v>
      </c>
      <c r="BL247" s="17" t="s">
        <v>158</v>
      </c>
      <c r="BM247" s="187" t="s">
        <v>319</v>
      </c>
    </row>
    <row r="248" spans="2:65" s="13" customFormat="1" ht="11.25">
      <c r="B248" s="199"/>
      <c r="C248" s="200"/>
      <c r="D248" s="191" t="s">
        <v>160</v>
      </c>
      <c r="E248" s="201" t="s">
        <v>1</v>
      </c>
      <c r="F248" s="202" t="s">
        <v>320</v>
      </c>
      <c r="G248" s="200"/>
      <c r="H248" s="203">
        <v>22.512</v>
      </c>
      <c r="I248" s="200"/>
      <c r="J248" s="200"/>
      <c r="K248" s="200"/>
      <c r="L248" s="204"/>
      <c r="M248" s="205"/>
      <c r="N248" s="206"/>
      <c r="O248" s="206"/>
      <c r="P248" s="206"/>
      <c r="Q248" s="206"/>
      <c r="R248" s="206"/>
      <c r="S248" s="206"/>
      <c r="T248" s="207"/>
      <c r="AT248" s="208" t="s">
        <v>160</v>
      </c>
      <c r="AU248" s="208" t="s">
        <v>80</v>
      </c>
      <c r="AV248" s="13" t="s">
        <v>80</v>
      </c>
      <c r="AW248" s="13" t="s">
        <v>27</v>
      </c>
      <c r="AX248" s="13" t="s">
        <v>71</v>
      </c>
      <c r="AY248" s="208" t="s">
        <v>151</v>
      </c>
    </row>
    <row r="249" spans="2:65" s="14" customFormat="1" ht="11.25">
      <c r="B249" s="209"/>
      <c r="C249" s="210"/>
      <c r="D249" s="191" t="s">
        <v>160</v>
      </c>
      <c r="E249" s="211" t="s">
        <v>1</v>
      </c>
      <c r="F249" s="212" t="s">
        <v>165</v>
      </c>
      <c r="G249" s="210"/>
      <c r="H249" s="213">
        <v>22.512</v>
      </c>
      <c r="I249" s="210"/>
      <c r="J249" s="210"/>
      <c r="K249" s="210"/>
      <c r="L249" s="214"/>
      <c r="M249" s="215"/>
      <c r="N249" s="216"/>
      <c r="O249" s="216"/>
      <c r="P249" s="216"/>
      <c r="Q249" s="216"/>
      <c r="R249" s="216"/>
      <c r="S249" s="216"/>
      <c r="T249" s="217"/>
      <c r="AT249" s="218" t="s">
        <v>160</v>
      </c>
      <c r="AU249" s="218" t="s">
        <v>80</v>
      </c>
      <c r="AV249" s="14" t="s">
        <v>158</v>
      </c>
      <c r="AW249" s="14" t="s">
        <v>27</v>
      </c>
      <c r="AX249" s="14" t="s">
        <v>78</v>
      </c>
      <c r="AY249" s="218" t="s">
        <v>151</v>
      </c>
    </row>
    <row r="250" spans="2:65" s="1" customFormat="1" ht="16.5" customHeight="1">
      <c r="B250" s="31"/>
      <c r="C250" s="177" t="s">
        <v>321</v>
      </c>
      <c r="D250" s="177" t="s">
        <v>153</v>
      </c>
      <c r="E250" s="178" t="s">
        <v>322</v>
      </c>
      <c r="F250" s="179" t="s">
        <v>323</v>
      </c>
      <c r="G250" s="180" t="s">
        <v>173</v>
      </c>
      <c r="H250" s="181">
        <v>220.38</v>
      </c>
      <c r="I250" s="182"/>
      <c r="J250" s="182">
        <f>ROUND(I250*H250,2)</f>
        <v>0</v>
      </c>
      <c r="K250" s="179" t="s">
        <v>1</v>
      </c>
      <c r="L250" s="35"/>
      <c r="M250" s="183" t="s">
        <v>1</v>
      </c>
      <c r="N250" s="184" t="s">
        <v>36</v>
      </c>
      <c r="O250" s="185">
        <v>1.81</v>
      </c>
      <c r="P250" s="185">
        <f>O250*H250</f>
        <v>398.88780000000003</v>
      </c>
      <c r="Q250" s="185">
        <v>0</v>
      </c>
      <c r="R250" s="185">
        <f>Q250*H250</f>
        <v>0</v>
      </c>
      <c r="S250" s="185">
        <v>0</v>
      </c>
      <c r="T250" s="186">
        <f>S250*H250</f>
        <v>0</v>
      </c>
      <c r="AR250" s="187" t="s">
        <v>158</v>
      </c>
      <c r="AT250" s="187" t="s">
        <v>153</v>
      </c>
      <c r="AU250" s="187" t="s">
        <v>80</v>
      </c>
      <c r="AY250" s="17" t="s">
        <v>151</v>
      </c>
      <c r="BE250" s="188">
        <f>IF(N250="základní",J250,0)</f>
        <v>0</v>
      </c>
      <c r="BF250" s="188">
        <f>IF(N250="snížená",J250,0)</f>
        <v>0</v>
      </c>
      <c r="BG250" s="188">
        <f>IF(N250="zákl. přenesená",J250,0)</f>
        <v>0</v>
      </c>
      <c r="BH250" s="188">
        <f>IF(N250="sníž. přenesená",J250,0)</f>
        <v>0</v>
      </c>
      <c r="BI250" s="188">
        <f>IF(N250="nulová",J250,0)</f>
        <v>0</v>
      </c>
      <c r="BJ250" s="17" t="s">
        <v>78</v>
      </c>
      <c r="BK250" s="188">
        <f>ROUND(I250*H250,2)</f>
        <v>0</v>
      </c>
      <c r="BL250" s="17" t="s">
        <v>158</v>
      </c>
      <c r="BM250" s="187" t="s">
        <v>324</v>
      </c>
    </row>
    <row r="251" spans="2:65" s="12" customFormat="1" ht="22.5">
      <c r="B251" s="189"/>
      <c r="C251" s="190"/>
      <c r="D251" s="191" t="s">
        <v>160</v>
      </c>
      <c r="E251" s="192" t="s">
        <v>1</v>
      </c>
      <c r="F251" s="193" t="s">
        <v>325</v>
      </c>
      <c r="G251" s="190"/>
      <c r="H251" s="192" t="s">
        <v>1</v>
      </c>
      <c r="I251" s="190"/>
      <c r="J251" s="190"/>
      <c r="K251" s="190"/>
      <c r="L251" s="194"/>
      <c r="M251" s="195"/>
      <c r="N251" s="196"/>
      <c r="O251" s="196"/>
      <c r="P251" s="196"/>
      <c r="Q251" s="196"/>
      <c r="R251" s="196"/>
      <c r="S251" s="196"/>
      <c r="T251" s="197"/>
      <c r="AT251" s="198" t="s">
        <v>160</v>
      </c>
      <c r="AU251" s="198" t="s">
        <v>80</v>
      </c>
      <c r="AV251" s="12" t="s">
        <v>78</v>
      </c>
      <c r="AW251" s="12" t="s">
        <v>27</v>
      </c>
      <c r="AX251" s="12" t="s">
        <v>71</v>
      </c>
      <c r="AY251" s="198" t="s">
        <v>151</v>
      </c>
    </row>
    <row r="252" spans="2:65" s="13" customFormat="1" ht="11.25">
      <c r="B252" s="199"/>
      <c r="C252" s="200"/>
      <c r="D252" s="191" t="s">
        <v>160</v>
      </c>
      <c r="E252" s="201" t="s">
        <v>1</v>
      </c>
      <c r="F252" s="202" t="s">
        <v>326</v>
      </c>
      <c r="G252" s="200"/>
      <c r="H252" s="203">
        <v>220.38</v>
      </c>
      <c r="I252" s="200"/>
      <c r="J252" s="200"/>
      <c r="K252" s="200"/>
      <c r="L252" s="204"/>
      <c r="M252" s="205"/>
      <c r="N252" s="206"/>
      <c r="O252" s="206"/>
      <c r="P252" s="206"/>
      <c r="Q252" s="206"/>
      <c r="R252" s="206"/>
      <c r="S252" s="206"/>
      <c r="T252" s="207"/>
      <c r="AT252" s="208" t="s">
        <v>160</v>
      </c>
      <c r="AU252" s="208" t="s">
        <v>80</v>
      </c>
      <c r="AV252" s="13" t="s">
        <v>80</v>
      </c>
      <c r="AW252" s="13" t="s">
        <v>27</v>
      </c>
      <c r="AX252" s="13" t="s">
        <v>71</v>
      </c>
      <c r="AY252" s="208" t="s">
        <v>151</v>
      </c>
    </row>
    <row r="253" spans="2:65" s="14" customFormat="1" ht="11.25">
      <c r="B253" s="209"/>
      <c r="C253" s="210"/>
      <c r="D253" s="191" t="s">
        <v>160</v>
      </c>
      <c r="E253" s="211" t="s">
        <v>1</v>
      </c>
      <c r="F253" s="212" t="s">
        <v>165</v>
      </c>
      <c r="G253" s="210"/>
      <c r="H253" s="213">
        <v>220.38</v>
      </c>
      <c r="I253" s="210"/>
      <c r="J253" s="210"/>
      <c r="K253" s="210"/>
      <c r="L253" s="214"/>
      <c r="M253" s="215"/>
      <c r="N253" s="216"/>
      <c r="O253" s="216"/>
      <c r="P253" s="216"/>
      <c r="Q253" s="216"/>
      <c r="R253" s="216"/>
      <c r="S253" s="216"/>
      <c r="T253" s="217"/>
      <c r="AT253" s="218" t="s">
        <v>160</v>
      </c>
      <c r="AU253" s="218" t="s">
        <v>80</v>
      </c>
      <c r="AV253" s="14" t="s">
        <v>158</v>
      </c>
      <c r="AW253" s="14" t="s">
        <v>27</v>
      </c>
      <c r="AX253" s="14" t="s">
        <v>78</v>
      </c>
      <c r="AY253" s="218" t="s">
        <v>151</v>
      </c>
    </row>
    <row r="254" spans="2:65" s="11" customFormat="1" ht="22.9" customHeight="1">
      <c r="B254" s="162"/>
      <c r="C254" s="163"/>
      <c r="D254" s="164" t="s">
        <v>70</v>
      </c>
      <c r="E254" s="175" t="s">
        <v>327</v>
      </c>
      <c r="F254" s="175" t="s">
        <v>328</v>
      </c>
      <c r="G254" s="163"/>
      <c r="H254" s="163"/>
      <c r="I254" s="163"/>
      <c r="J254" s="176">
        <f>BK254</f>
        <v>0</v>
      </c>
      <c r="K254" s="163"/>
      <c r="L254" s="167"/>
      <c r="M254" s="168"/>
      <c r="N254" s="169"/>
      <c r="O254" s="169"/>
      <c r="P254" s="170">
        <f>SUM(P255:P290)</f>
        <v>59.697308000000007</v>
      </c>
      <c r="Q254" s="169"/>
      <c r="R254" s="170">
        <f>SUM(R255:R290)</f>
        <v>2.4795127199999998</v>
      </c>
      <c r="S254" s="169"/>
      <c r="T254" s="171">
        <f>SUM(T255:T290)</f>
        <v>0</v>
      </c>
      <c r="AR254" s="172" t="s">
        <v>78</v>
      </c>
      <c r="AT254" s="173" t="s">
        <v>70</v>
      </c>
      <c r="AU254" s="173" t="s">
        <v>78</v>
      </c>
      <c r="AY254" s="172" t="s">
        <v>151</v>
      </c>
      <c r="BK254" s="174">
        <f>SUM(BK255:BK290)</f>
        <v>0</v>
      </c>
    </row>
    <row r="255" spans="2:65" s="1" customFormat="1" ht="24" customHeight="1">
      <c r="B255" s="31"/>
      <c r="C255" s="177" t="s">
        <v>329</v>
      </c>
      <c r="D255" s="177" t="s">
        <v>153</v>
      </c>
      <c r="E255" s="178" t="s">
        <v>330</v>
      </c>
      <c r="F255" s="179" t="s">
        <v>331</v>
      </c>
      <c r="G255" s="180" t="s">
        <v>156</v>
      </c>
      <c r="H255" s="181">
        <v>439.75200000000001</v>
      </c>
      <c r="I255" s="182"/>
      <c r="J255" s="182">
        <f>ROUND(I255*H255,2)</f>
        <v>0</v>
      </c>
      <c r="K255" s="179" t="s">
        <v>230</v>
      </c>
      <c r="L255" s="35"/>
      <c r="M255" s="183" t="s">
        <v>1</v>
      </c>
      <c r="N255" s="184" t="s">
        <v>36</v>
      </c>
      <c r="O255" s="185">
        <v>2E-3</v>
      </c>
      <c r="P255" s="185">
        <f>O255*H255</f>
        <v>0.87950400000000006</v>
      </c>
      <c r="Q255" s="185">
        <v>6.0999999999999997E-4</v>
      </c>
      <c r="R255" s="185">
        <f>Q255*H255</f>
        <v>0.26824872</v>
      </c>
      <c r="S255" s="185">
        <v>0</v>
      </c>
      <c r="T255" s="186">
        <f>S255*H255</f>
        <v>0</v>
      </c>
      <c r="AR255" s="187" t="s">
        <v>158</v>
      </c>
      <c r="AT255" s="187" t="s">
        <v>153</v>
      </c>
      <c r="AU255" s="187" t="s">
        <v>80</v>
      </c>
      <c r="AY255" s="17" t="s">
        <v>151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17" t="s">
        <v>78</v>
      </c>
      <c r="BK255" s="188">
        <f>ROUND(I255*H255,2)</f>
        <v>0</v>
      </c>
      <c r="BL255" s="17" t="s">
        <v>158</v>
      </c>
      <c r="BM255" s="187" t="s">
        <v>332</v>
      </c>
    </row>
    <row r="256" spans="2:65" s="12" customFormat="1" ht="11.25">
      <c r="B256" s="189"/>
      <c r="C256" s="190"/>
      <c r="D256" s="191" t="s">
        <v>160</v>
      </c>
      <c r="E256" s="192" t="s">
        <v>1</v>
      </c>
      <c r="F256" s="193" t="s">
        <v>161</v>
      </c>
      <c r="G256" s="190"/>
      <c r="H256" s="192" t="s">
        <v>1</v>
      </c>
      <c r="I256" s="190"/>
      <c r="J256" s="190"/>
      <c r="K256" s="190"/>
      <c r="L256" s="194"/>
      <c r="M256" s="195"/>
      <c r="N256" s="196"/>
      <c r="O256" s="196"/>
      <c r="P256" s="196"/>
      <c r="Q256" s="196"/>
      <c r="R256" s="196"/>
      <c r="S256" s="196"/>
      <c r="T256" s="197"/>
      <c r="AT256" s="198" t="s">
        <v>160</v>
      </c>
      <c r="AU256" s="198" t="s">
        <v>80</v>
      </c>
      <c r="AV256" s="12" t="s">
        <v>78</v>
      </c>
      <c r="AW256" s="12" t="s">
        <v>27</v>
      </c>
      <c r="AX256" s="12" t="s">
        <v>71</v>
      </c>
      <c r="AY256" s="198" t="s">
        <v>151</v>
      </c>
    </row>
    <row r="257" spans="2:65" s="13" customFormat="1" ht="11.25">
      <c r="B257" s="199"/>
      <c r="C257" s="200"/>
      <c r="D257" s="191" t="s">
        <v>160</v>
      </c>
      <c r="E257" s="201" t="s">
        <v>1</v>
      </c>
      <c r="F257" s="202" t="s">
        <v>333</v>
      </c>
      <c r="G257" s="200"/>
      <c r="H257" s="203">
        <v>430.75200000000001</v>
      </c>
      <c r="I257" s="200"/>
      <c r="J257" s="200"/>
      <c r="K257" s="200"/>
      <c r="L257" s="204"/>
      <c r="M257" s="205"/>
      <c r="N257" s="206"/>
      <c r="O257" s="206"/>
      <c r="P257" s="206"/>
      <c r="Q257" s="206"/>
      <c r="R257" s="206"/>
      <c r="S257" s="206"/>
      <c r="T257" s="207"/>
      <c r="AT257" s="208" t="s">
        <v>160</v>
      </c>
      <c r="AU257" s="208" t="s">
        <v>80</v>
      </c>
      <c r="AV257" s="13" t="s">
        <v>80</v>
      </c>
      <c r="AW257" s="13" t="s">
        <v>27</v>
      </c>
      <c r="AX257" s="13" t="s">
        <v>71</v>
      </c>
      <c r="AY257" s="208" t="s">
        <v>151</v>
      </c>
    </row>
    <row r="258" spans="2:65" s="12" customFormat="1" ht="11.25">
      <c r="B258" s="189"/>
      <c r="C258" s="190"/>
      <c r="D258" s="191" t="s">
        <v>160</v>
      </c>
      <c r="E258" s="192" t="s">
        <v>1</v>
      </c>
      <c r="F258" s="193" t="s">
        <v>163</v>
      </c>
      <c r="G258" s="190"/>
      <c r="H258" s="192" t="s">
        <v>1</v>
      </c>
      <c r="I258" s="190"/>
      <c r="J258" s="190"/>
      <c r="K258" s="190"/>
      <c r="L258" s="194"/>
      <c r="M258" s="195"/>
      <c r="N258" s="196"/>
      <c r="O258" s="196"/>
      <c r="P258" s="196"/>
      <c r="Q258" s="196"/>
      <c r="R258" s="196"/>
      <c r="S258" s="196"/>
      <c r="T258" s="197"/>
      <c r="AT258" s="198" t="s">
        <v>160</v>
      </c>
      <c r="AU258" s="198" t="s">
        <v>80</v>
      </c>
      <c r="AV258" s="12" t="s">
        <v>78</v>
      </c>
      <c r="AW258" s="12" t="s">
        <v>27</v>
      </c>
      <c r="AX258" s="12" t="s">
        <v>71</v>
      </c>
      <c r="AY258" s="198" t="s">
        <v>151</v>
      </c>
    </row>
    <row r="259" spans="2:65" s="13" customFormat="1" ht="11.25">
      <c r="B259" s="199"/>
      <c r="C259" s="200"/>
      <c r="D259" s="191" t="s">
        <v>160</v>
      </c>
      <c r="E259" s="201" t="s">
        <v>1</v>
      </c>
      <c r="F259" s="202" t="s">
        <v>334</v>
      </c>
      <c r="G259" s="200"/>
      <c r="H259" s="203">
        <v>9</v>
      </c>
      <c r="I259" s="200"/>
      <c r="J259" s="200"/>
      <c r="K259" s="200"/>
      <c r="L259" s="204"/>
      <c r="M259" s="205"/>
      <c r="N259" s="206"/>
      <c r="O259" s="206"/>
      <c r="P259" s="206"/>
      <c r="Q259" s="206"/>
      <c r="R259" s="206"/>
      <c r="S259" s="206"/>
      <c r="T259" s="207"/>
      <c r="AT259" s="208" t="s">
        <v>160</v>
      </c>
      <c r="AU259" s="208" t="s">
        <v>80</v>
      </c>
      <c r="AV259" s="13" t="s">
        <v>80</v>
      </c>
      <c r="AW259" s="13" t="s">
        <v>27</v>
      </c>
      <c r="AX259" s="13" t="s">
        <v>71</v>
      </c>
      <c r="AY259" s="208" t="s">
        <v>151</v>
      </c>
    </row>
    <row r="260" spans="2:65" s="14" customFormat="1" ht="11.25">
      <c r="B260" s="209"/>
      <c r="C260" s="210"/>
      <c r="D260" s="191" t="s">
        <v>160</v>
      </c>
      <c r="E260" s="211" t="s">
        <v>1</v>
      </c>
      <c r="F260" s="212" t="s">
        <v>165</v>
      </c>
      <c r="G260" s="210"/>
      <c r="H260" s="213">
        <v>439.75200000000001</v>
      </c>
      <c r="I260" s="210"/>
      <c r="J260" s="210"/>
      <c r="K260" s="210"/>
      <c r="L260" s="214"/>
      <c r="M260" s="215"/>
      <c r="N260" s="216"/>
      <c r="O260" s="216"/>
      <c r="P260" s="216"/>
      <c r="Q260" s="216"/>
      <c r="R260" s="216"/>
      <c r="S260" s="216"/>
      <c r="T260" s="217"/>
      <c r="AT260" s="218" t="s">
        <v>160</v>
      </c>
      <c r="AU260" s="218" t="s">
        <v>80</v>
      </c>
      <c r="AV260" s="14" t="s">
        <v>158</v>
      </c>
      <c r="AW260" s="14" t="s">
        <v>27</v>
      </c>
      <c r="AX260" s="14" t="s">
        <v>78</v>
      </c>
      <c r="AY260" s="218" t="s">
        <v>151</v>
      </c>
    </row>
    <row r="261" spans="2:65" s="1" customFormat="1" ht="24" customHeight="1">
      <c r="B261" s="31"/>
      <c r="C261" s="177" t="s">
        <v>335</v>
      </c>
      <c r="D261" s="177" t="s">
        <v>153</v>
      </c>
      <c r="E261" s="178" t="s">
        <v>336</v>
      </c>
      <c r="F261" s="179" t="s">
        <v>337</v>
      </c>
      <c r="G261" s="180" t="s">
        <v>156</v>
      </c>
      <c r="H261" s="181">
        <v>219.876</v>
      </c>
      <c r="I261" s="182"/>
      <c r="J261" s="182">
        <f>ROUND(I261*H261,2)</f>
        <v>0</v>
      </c>
      <c r="K261" s="179" t="s">
        <v>168</v>
      </c>
      <c r="L261" s="35"/>
      <c r="M261" s="183" t="s">
        <v>1</v>
      </c>
      <c r="N261" s="184" t="s">
        <v>36</v>
      </c>
      <c r="O261" s="185">
        <v>7.0999999999999994E-2</v>
      </c>
      <c r="P261" s="185">
        <f>O261*H261</f>
        <v>15.611196</v>
      </c>
      <c r="Q261" s="185">
        <v>0</v>
      </c>
      <c r="R261" s="185">
        <f>Q261*H261</f>
        <v>0</v>
      </c>
      <c r="S261" s="185">
        <v>0</v>
      </c>
      <c r="T261" s="186">
        <f>S261*H261</f>
        <v>0</v>
      </c>
      <c r="AR261" s="187" t="s">
        <v>158</v>
      </c>
      <c r="AT261" s="187" t="s">
        <v>153</v>
      </c>
      <c r="AU261" s="187" t="s">
        <v>80</v>
      </c>
      <c r="AY261" s="17" t="s">
        <v>151</v>
      </c>
      <c r="BE261" s="188">
        <f>IF(N261="základní",J261,0)</f>
        <v>0</v>
      </c>
      <c r="BF261" s="188">
        <f>IF(N261="snížená",J261,0)</f>
        <v>0</v>
      </c>
      <c r="BG261" s="188">
        <f>IF(N261="zákl. přenesená",J261,0)</f>
        <v>0</v>
      </c>
      <c r="BH261" s="188">
        <f>IF(N261="sníž. přenesená",J261,0)</f>
        <v>0</v>
      </c>
      <c r="BI261" s="188">
        <f>IF(N261="nulová",J261,0)</f>
        <v>0</v>
      </c>
      <c r="BJ261" s="17" t="s">
        <v>78</v>
      </c>
      <c r="BK261" s="188">
        <f>ROUND(I261*H261,2)</f>
        <v>0</v>
      </c>
      <c r="BL261" s="17" t="s">
        <v>158</v>
      </c>
      <c r="BM261" s="187" t="s">
        <v>338</v>
      </c>
    </row>
    <row r="262" spans="2:65" s="12" customFormat="1" ht="11.25">
      <c r="B262" s="189"/>
      <c r="C262" s="190"/>
      <c r="D262" s="191" t="s">
        <v>160</v>
      </c>
      <c r="E262" s="192" t="s">
        <v>1</v>
      </c>
      <c r="F262" s="193" t="s">
        <v>161</v>
      </c>
      <c r="G262" s="190"/>
      <c r="H262" s="192" t="s">
        <v>1</v>
      </c>
      <c r="I262" s="190"/>
      <c r="J262" s="190"/>
      <c r="K262" s="190"/>
      <c r="L262" s="194"/>
      <c r="M262" s="195"/>
      <c r="N262" s="196"/>
      <c r="O262" s="196"/>
      <c r="P262" s="196"/>
      <c r="Q262" s="196"/>
      <c r="R262" s="196"/>
      <c r="S262" s="196"/>
      <c r="T262" s="197"/>
      <c r="AT262" s="198" t="s">
        <v>160</v>
      </c>
      <c r="AU262" s="198" t="s">
        <v>80</v>
      </c>
      <c r="AV262" s="12" t="s">
        <v>78</v>
      </c>
      <c r="AW262" s="12" t="s">
        <v>27</v>
      </c>
      <c r="AX262" s="12" t="s">
        <v>71</v>
      </c>
      <c r="AY262" s="198" t="s">
        <v>151</v>
      </c>
    </row>
    <row r="263" spans="2:65" s="13" customFormat="1" ht="11.25">
      <c r="B263" s="199"/>
      <c r="C263" s="200"/>
      <c r="D263" s="191" t="s">
        <v>160</v>
      </c>
      <c r="E263" s="201" t="s">
        <v>1</v>
      </c>
      <c r="F263" s="202" t="s">
        <v>162</v>
      </c>
      <c r="G263" s="200"/>
      <c r="H263" s="203">
        <v>215.376</v>
      </c>
      <c r="I263" s="200"/>
      <c r="J263" s="200"/>
      <c r="K263" s="200"/>
      <c r="L263" s="204"/>
      <c r="M263" s="205"/>
      <c r="N263" s="206"/>
      <c r="O263" s="206"/>
      <c r="P263" s="206"/>
      <c r="Q263" s="206"/>
      <c r="R263" s="206"/>
      <c r="S263" s="206"/>
      <c r="T263" s="207"/>
      <c r="AT263" s="208" t="s">
        <v>160</v>
      </c>
      <c r="AU263" s="208" t="s">
        <v>80</v>
      </c>
      <c r="AV263" s="13" t="s">
        <v>80</v>
      </c>
      <c r="AW263" s="13" t="s">
        <v>27</v>
      </c>
      <c r="AX263" s="13" t="s">
        <v>71</v>
      </c>
      <c r="AY263" s="208" t="s">
        <v>151</v>
      </c>
    </row>
    <row r="264" spans="2:65" s="12" customFormat="1" ht="11.25">
      <c r="B264" s="189"/>
      <c r="C264" s="190"/>
      <c r="D264" s="191" t="s">
        <v>160</v>
      </c>
      <c r="E264" s="192" t="s">
        <v>1</v>
      </c>
      <c r="F264" s="193" t="s">
        <v>163</v>
      </c>
      <c r="G264" s="190"/>
      <c r="H264" s="192" t="s">
        <v>1</v>
      </c>
      <c r="I264" s="190"/>
      <c r="J264" s="190"/>
      <c r="K264" s="190"/>
      <c r="L264" s="194"/>
      <c r="M264" s="195"/>
      <c r="N264" s="196"/>
      <c r="O264" s="196"/>
      <c r="P264" s="196"/>
      <c r="Q264" s="196"/>
      <c r="R264" s="196"/>
      <c r="S264" s="196"/>
      <c r="T264" s="197"/>
      <c r="AT264" s="198" t="s">
        <v>160</v>
      </c>
      <c r="AU264" s="198" t="s">
        <v>80</v>
      </c>
      <c r="AV264" s="12" t="s">
        <v>78</v>
      </c>
      <c r="AW264" s="12" t="s">
        <v>27</v>
      </c>
      <c r="AX264" s="12" t="s">
        <v>71</v>
      </c>
      <c r="AY264" s="198" t="s">
        <v>151</v>
      </c>
    </row>
    <row r="265" spans="2:65" s="13" customFormat="1" ht="11.25">
      <c r="B265" s="199"/>
      <c r="C265" s="200"/>
      <c r="D265" s="191" t="s">
        <v>160</v>
      </c>
      <c r="E265" s="201" t="s">
        <v>1</v>
      </c>
      <c r="F265" s="202" t="s">
        <v>164</v>
      </c>
      <c r="G265" s="200"/>
      <c r="H265" s="203">
        <v>4.5</v>
      </c>
      <c r="I265" s="200"/>
      <c r="J265" s="200"/>
      <c r="K265" s="200"/>
      <c r="L265" s="204"/>
      <c r="M265" s="205"/>
      <c r="N265" s="206"/>
      <c r="O265" s="206"/>
      <c r="P265" s="206"/>
      <c r="Q265" s="206"/>
      <c r="R265" s="206"/>
      <c r="S265" s="206"/>
      <c r="T265" s="207"/>
      <c r="AT265" s="208" t="s">
        <v>160</v>
      </c>
      <c r="AU265" s="208" t="s">
        <v>80</v>
      </c>
      <c r="AV265" s="13" t="s">
        <v>80</v>
      </c>
      <c r="AW265" s="13" t="s">
        <v>27</v>
      </c>
      <c r="AX265" s="13" t="s">
        <v>71</v>
      </c>
      <c r="AY265" s="208" t="s">
        <v>151</v>
      </c>
    </row>
    <row r="266" spans="2:65" s="14" customFormat="1" ht="11.25">
      <c r="B266" s="209"/>
      <c r="C266" s="210"/>
      <c r="D266" s="191" t="s">
        <v>160</v>
      </c>
      <c r="E266" s="211" t="s">
        <v>1</v>
      </c>
      <c r="F266" s="212" t="s">
        <v>165</v>
      </c>
      <c r="G266" s="210"/>
      <c r="H266" s="213">
        <v>219.876</v>
      </c>
      <c r="I266" s="210"/>
      <c r="J266" s="210"/>
      <c r="K266" s="210"/>
      <c r="L266" s="214"/>
      <c r="M266" s="215"/>
      <c r="N266" s="216"/>
      <c r="O266" s="216"/>
      <c r="P266" s="216"/>
      <c r="Q266" s="216"/>
      <c r="R266" s="216"/>
      <c r="S266" s="216"/>
      <c r="T266" s="217"/>
      <c r="AT266" s="218" t="s">
        <v>160</v>
      </c>
      <c r="AU266" s="218" t="s">
        <v>80</v>
      </c>
      <c r="AV266" s="14" t="s">
        <v>158</v>
      </c>
      <c r="AW266" s="14" t="s">
        <v>27</v>
      </c>
      <c r="AX266" s="14" t="s">
        <v>78</v>
      </c>
      <c r="AY266" s="218" t="s">
        <v>151</v>
      </c>
    </row>
    <row r="267" spans="2:65" s="1" customFormat="1" ht="24" customHeight="1">
      <c r="B267" s="31"/>
      <c r="C267" s="177" t="s">
        <v>339</v>
      </c>
      <c r="D267" s="177" t="s">
        <v>153</v>
      </c>
      <c r="E267" s="178" t="s">
        <v>340</v>
      </c>
      <c r="F267" s="179" t="s">
        <v>341</v>
      </c>
      <c r="G267" s="180" t="s">
        <v>156</v>
      </c>
      <c r="H267" s="181">
        <v>219.876</v>
      </c>
      <c r="I267" s="182"/>
      <c r="J267" s="182">
        <f>ROUND(I267*H267,2)</f>
        <v>0</v>
      </c>
      <c r="K267" s="179" t="s">
        <v>168</v>
      </c>
      <c r="L267" s="35"/>
      <c r="M267" s="183" t="s">
        <v>1</v>
      </c>
      <c r="N267" s="184" t="s">
        <v>36</v>
      </c>
      <c r="O267" s="185">
        <v>6.8000000000000005E-2</v>
      </c>
      <c r="P267" s="185">
        <f>O267*H267</f>
        <v>14.951568000000002</v>
      </c>
      <c r="Q267" s="185">
        <v>0</v>
      </c>
      <c r="R267" s="185">
        <f>Q267*H267</f>
        <v>0</v>
      </c>
      <c r="S267" s="185">
        <v>0</v>
      </c>
      <c r="T267" s="186">
        <f>S267*H267</f>
        <v>0</v>
      </c>
      <c r="AR267" s="187" t="s">
        <v>158</v>
      </c>
      <c r="AT267" s="187" t="s">
        <v>153</v>
      </c>
      <c r="AU267" s="187" t="s">
        <v>80</v>
      </c>
      <c r="AY267" s="17" t="s">
        <v>151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17" t="s">
        <v>78</v>
      </c>
      <c r="BK267" s="188">
        <f>ROUND(I267*H267,2)</f>
        <v>0</v>
      </c>
      <c r="BL267" s="17" t="s">
        <v>158</v>
      </c>
      <c r="BM267" s="187" t="s">
        <v>342</v>
      </c>
    </row>
    <row r="268" spans="2:65" s="12" customFormat="1" ht="11.25">
      <c r="B268" s="189"/>
      <c r="C268" s="190"/>
      <c r="D268" s="191" t="s">
        <v>160</v>
      </c>
      <c r="E268" s="192" t="s">
        <v>1</v>
      </c>
      <c r="F268" s="193" t="s">
        <v>161</v>
      </c>
      <c r="G268" s="190"/>
      <c r="H268" s="192" t="s">
        <v>1</v>
      </c>
      <c r="I268" s="190"/>
      <c r="J268" s="190"/>
      <c r="K268" s="190"/>
      <c r="L268" s="194"/>
      <c r="M268" s="195"/>
      <c r="N268" s="196"/>
      <c r="O268" s="196"/>
      <c r="P268" s="196"/>
      <c r="Q268" s="196"/>
      <c r="R268" s="196"/>
      <c r="S268" s="196"/>
      <c r="T268" s="197"/>
      <c r="AT268" s="198" t="s">
        <v>160</v>
      </c>
      <c r="AU268" s="198" t="s">
        <v>80</v>
      </c>
      <c r="AV268" s="12" t="s">
        <v>78</v>
      </c>
      <c r="AW268" s="12" t="s">
        <v>27</v>
      </c>
      <c r="AX268" s="12" t="s">
        <v>71</v>
      </c>
      <c r="AY268" s="198" t="s">
        <v>151</v>
      </c>
    </row>
    <row r="269" spans="2:65" s="13" customFormat="1" ht="11.25">
      <c r="B269" s="199"/>
      <c r="C269" s="200"/>
      <c r="D269" s="191" t="s">
        <v>160</v>
      </c>
      <c r="E269" s="201" t="s">
        <v>1</v>
      </c>
      <c r="F269" s="202" t="s">
        <v>162</v>
      </c>
      <c r="G269" s="200"/>
      <c r="H269" s="203">
        <v>215.376</v>
      </c>
      <c r="I269" s="200"/>
      <c r="J269" s="200"/>
      <c r="K269" s="200"/>
      <c r="L269" s="204"/>
      <c r="M269" s="205"/>
      <c r="N269" s="206"/>
      <c r="O269" s="206"/>
      <c r="P269" s="206"/>
      <c r="Q269" s="206"/>
      <c r="R269" s="206"/>
      <c r="S269" s="206"/>
      <c r="T269" s="207"/>
      <c r="AT269" s="208" t="s">
        <v>160</v>
      </c>
      <c r="AU269" s="208" t="s">
        <v>80</v>
      </c>
      <c r="AV269" s="13" t="s">
        <v>80</v>
      </c>
      <c r="AW269" s="13" t="s">
        <v>27</v>
      </c>
      <c r="AX269" s="13" t="s">
        <v>71</v>
      </c>
      <c r="AY269" s="208" t="s">
        <v>151</v>
      </c>
    </row>
    <row r="270" spans="2:65" s="12" customFormat="1" ht="11.25">
      <c r="B270" s="189"/>
      <c r="C270" s="190"/>
      <c r="D270" s="191" t="s">
        <v>160</v>
      </c>
      <c r="E270" s="192" t="s">
        <v>1</v>
      </c>
      <c r="F270" s="193" t="s">
        <v>163</v>
      </c>
      <c r="G270" s="190"/>
      <c r="H270" s="192" t="s">
        <v>1</v>
      </c>
      <c r="I270" s="190"/>
      <c r="J270" s="190"/>
      <c r="K270" s="190"/>
      <c r="L270" s="194"/>
      <c r="M270" s="195"/>
      <c r="N270" s="196"/>
      <c r="O270" s="196"/>
      <c r="P270" s="196"/>
      <c r="Q270" s="196"/>
      <c r="R270" s="196"/>
      <c r="S270" s="196"/>
      <c r="T270" s="197"/>
      <c r="AT270" s="198" t="s">
        <v>160</v>
      </c>
      <c r="AU270" s="198" t="s">
        <v>80</v>
      </c>
      <c r="AV270" s="12" t="s">
        <v>78</v>
      </c>
      <c r="AW270" s="12" t="s">
        <v>27</v>
      </c>
      <c r="AX270" s="12" t="s">
        <v>71</v>
      </c>
      <c r="AY270" s="198" t="s">
        <v>151</v>
      </c>
    </row>
    <row r="271" spans="2:65" s="13" customFormat="1" ht="11.25">
      <c r="B271" s="199"/>
      <c r="C271" s="200"/>
      <c r="D271" s="191" t="s">
        <v>160</v>
      </c>
      <c r="E271" s="201" t="s">
        <v>1</v>
      </c>
      <c r="F271" s="202" t="s">
        <v>164</v>
      </c>
      <c r="G271" s="200"/>
      <c r="H271" s="203">
        <v>4.5</v>
      </c>
      <c r="I271" s="200"/>
      <c r="J271" s="200"/>
      <c r="K271" s="200"/>
      <c r="L271" s="204"/>
      <c r="M271" s="205"/>
      <c r="N271" s="206"/>
      <c r="O271" s="206"/>
      <c r="P271" s="206"/>
      <c r="Q271" s="206"/>
      <c r="R271" s="206"/>
      <c r="S271" s="206"/>
      <c r="T271" s="207"/>
      <c r="AT271" s="208" t="s">
        <v>160</v>
      </c>
      <c r="AU271" s="208" t="s">
        <v>80</v>
      </c>
      <c r="AV271" s="13" t="s">
        <v>80</v>
      </c>
      <c r="AW271" s="13" t="s">
        <v>27</v>
      </c>
      <c r="AX271" s="13" t="s">
        <v>71</v>
      </c>
      <c r="AY271" s="208" t="s">
        <v>151</v>
      </c>
    </row>
    <row r="272" spans="2:65" s="14" customFormat="1" ht="11.25">
      <c r="B272" s="209"/>
      <c r="C272" s="210"/>
      <c r="D272" s="191" t="s">
        <v>160</v>
      </c>
      <c r="E272" s="211" t="s">
        <v>1</v>
      </c>
      <c r="F272" s="212" t="s">
        <v>165</v>
      </c>
      <c r="G272" s="210"/>
      <c r="H272" s="213">
        <v>219.876</v>
      </c>
      <c r="I272" s="210"/>
      <c r="J272" s="210"/>
      <c r="K272" s="210"/>
      <c r="L272" s="214"/>
      <c r="M272" s="215"/>
      <c r="N272" s="216"/>
      <c r="O272" s="216"/>
      <c r="P272" s="216"/>
      <c r="Q272" s="216"/>
      <c r="R272" s="216"/>
      <c r="S272" s="216"/>
      <c r="T272" s="217"/>
      <c r="AT272" s="218" t="s">
        <v>160</v>
      </c>
      <c r="AU272" s="218" t="s">
        <v>80</v>
      </c>
      <c r="AV272" s="14" t="s">
        <v>158</v>
      </c>
      <c r="AW272" s="14" t="s">
        <v>27</v>
      </c>
      <c r="AX272" s="14" t="s">
        <v>78</v>
      </c>
      <c r="AY272" s="218" t="s">
        <v>151</v>
      </c>
    </row>
    <row r="273" spans="2:65" s="1" customFormat="1" ht="16.5" customHeight="1">
      <c r="B273" s="31"/>
      <c r="C273" s="177" t="s">
        <v>343</v>
      </c>
      <c r="D273" s="177" t="s">
        <v>153</v>
      </c>
      <c r="E273" s="178" t="s">
        <v>344</v>
      </c>
      <c r="F273" s="179" t="s">
        <v>345</v>
      </c>
      <c r="G273" s="180" t="s">
        <v>173</v>
      </c>
      <c r="H273" s="181">
        <v>614.24</v>
      </c>
      <c r="I273" s="182"/>
      <c r="J273" s="182">
        <f>ROUND(I273*H273,2)</f>
        <v>0</v>
      </c>
      <c r="K273" s="179" t="s">
        <v>230</v>
      </c>
      <c r="L273" s="35"/>
      <c r="M273" s="183" t="s">
        <v>1</v>
      </c>
      <c r="N273" s="184" t="s">
        <v>36</v>
      </c>
      <c r="O273" s="185">
        <v>4.5999999999999999E-2</v>
      </c>
      <c r="P273" s="185">
        <f>O273*H273</f>
        <v>28.255040000000001</v>
      </c>
      <c r="Q273" s="185">
        <v>3.5999999999999999E-3</v>
      </c>
      <c r="R273" s="185">
        <f>Q273*H273</f>
        <v>2.2112639999999999</v>
      </c>
      <c r="S273" s="185">
        <v>0</v>
      </c>
      <c r="T273" s="186">
        <f>S273*H273</f>
        <v>0</v>
      </c>
      <c r="AR273" s="187" t="s">
        <v>158</v>
      </c>
      <c r="AT273" s="187" t="s">
        <v>153</v>
      </c>
      <c r="AU273" s="187" t="s">
        <v>80</v>
      </c>
      <c r="AY273" s="17" t="s">
        <v>151</v>
      </c>
      <c r="BE273" s="188">
        <f>IF(N273="základní",J273,0)</f>
        <v>0</v>
      </c>
      <c r="BF273" s="188">
        <f>IF(N273="snížená",J273,0)</f>
        <v>0</v>
      </c>
      <c r="BG273" s="188">
        <f>IF(N273="zákl. přenesená",J273,0)</f>
        <v>0</v>
      </c>
      <c r="BH273" s="188">
        <f>IF(N273="sníž. přenesená",J273,0)</f>
        <v>0</v>
      </c>
      <c r="BI273" s="188">
        <f>IF(N273="nulová",J273,0)</f>
        <v>0</v>
      </c>
      <c r="BJ273" s="17" t="s">
        <v>78</v>
      </c>
      <c r="BK273" s="188">
        <f>ROUND(I273*H273,2)</f>
        <v>0</v>
      </c>
      <c r="BL273" s="17" t="s">
        <v>158</v>
      </c>
      <c r="BM273" s="187" t="s">
        <v>346</v>
      </c>
    </row>
    <row r="274" spans="2:65" s="12" customFormat="1" ht="11.25">
      <c r="B274" s="189"/>
      <c r="C274" s="190"/>
      <c r="D274" s="191" t="s">
        <v>160</v>
      </c>
      <c r="E274" s="192" t="s">
        <v>1</v>
      </c>
      <c r="F274" s="193" t="s">
        <v>347</v>
      </c>
      <c r="G274" s="190"/>
      <c r="H274" s="192" t="s">
        <v>1</v>
      </c>
      <c r="I274" s="190"/>
      <c r="J274" s="190"/>
      <c r="K274" s="190"/>
      <c r="L274" s="194"/>
      <c r="M274" s="195"/>
      <c r="N274" s="196"/>
      <c r="O274" s="196"/>
      <c r="P274" s="196"/>
      <c r="Q274" s="196"/>
      <c r="R274" s="196"/>
      <c r="S274" s="196"/>
      <c r="T274" s="197"/>
      <c r="AT274" s="198" t="s">
        <v>160</v>
      </c>
      <c r="AU274" s="198" t="s">
        <v>80</v>
      </c>
      <c r="AV274" s="12" t="s">
        <v>78</v>
      </c>
      <c r="AW274" s="12" t="s">
        <v>4</v>
      </c>
      <c r="AX274" s="12" t="s">
        <v>71</v>
      </c>
      <c r="AY274" s="198" t="s">
        <v>151</v>
      </c>
    </row>
    <row r="275" spans="2:65" s="13" customFormat="1" ht="11.25">
      <c r="B275" s="199"/>
      <c r="C275" s="200"/>
      <c r="D275" s="191" t="s">
        <v>160</v>
      </c>
      <c r="E275" s="201" t="s">
        <v>1</v>
      </c>
      <c r="F275" s="202" t="s">
        <v>348</v>
      </c>
      <c r="G275" s="200"/>
      <c r="H275" s="203">
        <v>410.24</v>
      </c>
      <c r="I275" s="200"/>
      <c r="J275" s="200"/>
      <c r="K275" s="200"/>
      <c r="L275" s="204"/>
      <c r="M275" s="205"/>
      <c r="N275" s="206"/>
      <c r="O275" s="206"/>
      <c r="P275" s="206"/>
      <c r="Q275" s="206"/>
      <c r="R275" s="206"/>
      <c r="S275" s="206"/>
      <c r="T275" s="207"/>
      <c r="AT275" s="208" t="s">
        <v>160</v>
      </c>
      <c r="AU275" s="208" t="s">
        <v>80</v>
      </c>
      <c r="AV275" s="13" t="s">
        <v>80</v>
      </c>
      <c r="AW275" s="13" t="s">
        <v>27</v>
      </c>
      <c r="AX275" s="13" t="s">
        <v>71</v>
      </c>
      <c r="AY275" s="208" t="s">
        <v>151</v>
      </c>
    </row>
    <row r="276" spans="2:65" s="12" customFormat="1" ht="11.25">
      <c r="B276" s="189"/>
      <c r="C276" s="190"/>
      <c r="D276" s="191" t="s">
        <v>160</v>
      </c>
      <c r="E276" s="192" t="s">
        <v>1</v>
      </c>
      <c r="F276" s="193" t="s">
        <v>349</v>
      </c>
      <c r="G276" s="190"/>
      <c r="H276" s="192" t="s">
        <v>1</v>
      </c>
      <c r="I276" s="190"/>
      <c r="J276" s="190"/>
      <c r="K276" s="190"/>
      <c r="L276" s="194"/>
      <c r="M276" s="195"/>
      <c r="N276" s="196"/>
      <c r="O276" s="196"/>
      <c r="P276" s="196"/>
      <c r="Q276" s="196"/>
      <c r="R276" s="196"/>
      <c r="S276" s="196"/>
      <c r="T276" s="197"/>
      <c r="AT276" s="198" t="s">
        <v>160</v>
      </c>
      <c r="AU276" s="198" t="s">
        <v>80</v>
      </c>
      <c r="AV276" s="12" t="s">
        <v>78</v>
      </c>
      <c r="AW276" s="12" t="s">
        <v>27</v>
      </c>
      <c r="AX276" s="12" t="s">
        <v>71</v>
      </c>
      <c r="AY276" s="198" t="s">
        <v>151</v>
      </c>
    </row>
    <row r="277" spans="2:65" s="13" customFormat="1" ht="11.25">
      <c r="B277" s="199"/>
      <c r="C277" s="200"/>
      <c r="D277" s="191" t="s">
        <v>160</v>
      </c>
      <c r="E277" s="201" t="s">
        <v>1</v>
      </c>
      <c r="F277" s="202" t="s">
        <v>350</v>
      </c>
      <c r="G277" s="200"/>
      <c r="H277" s="203">
        <v>192</v>
      </c>
      <c r="I277" s="200"/>
      <c r="J277" s="200"/>
      <c r="K277" s="200"/>
      <c r="L277" s="204"/>
      <c r="M277" s="205"/>
      <c r="N277" s="206"/>
      <c r="O277" s="206"/>
      <c r="P277" s="206"/>
      <c r="Q277" s="206"/>
      <c r="R277" s="206"/>
      <c r="S277" s="206"/>
      <c r="T277" s="207"/>
      <c r="AT277" s="208" t="s">
        <v>160</v>
      </c>
      <c r="AU277" s="208" t="s">
        <v>80</v>
      </c>
      <c r="AV277" s="13" t="s">
        <v>80</v>
      </c>
      <c r="AW277" s="13" t="s">
        <v>27</v>
      </c>
      <c r="AX277" s="13" t="s">
        <v>71</v>
      </c>
      <c r="AY277" s="208" t="s">
        <v>151</v>
      </c>
    </row>
    <row r="278" spans="2:65" s="13" customFormat="1" ht="11.25">
      <c r="B278" s="199"/>
      <c r="C278" s="200"/>
      <c r="D278" s="191" t="s">
        <v>160</v>
      </c>
      <c r="E278" s="201" t="s">
        <v>1</v>
      </c>
      <c r="F278" s="202" t="s">
        <v>351</v>
      </c>
      <c r="G278" s="200"/>
      <c r="H278" s="203">
        <v>12</v>
      </c>
      <c r="I278" s="200"/>
      <c r="J278" s="200"/>
      <c r="K278" s="200"/>
      <c r="L278" s="204"/>
      <c r="M278" s="205"/>
      <c r="N278" s="206"/>
      <c r="O278" s="206"/>
      <c r="P278" s="206"/>
      <c r="Q278" s="206"/>
      <c r="R278" s="206"/>
      <c r="S278" s="206"/>
      <c r="T278" s="207"/>
      <c r="AT278" s="208" t="s">
        <v>160</v>
      </c>
      <c r="AU278" s="208" t="s">
        <v>80</v>
      </c>
      <c r="AV278" s="13" t="s">
        <v>80</v>
      </c>
      <c r="AW278" s="13" t="s">
        <v>27</v>
      </c>
      <c r="AX278" s="13" t="s">
        <v>71</v>
      </c>
      <c r="AY278" s="208" t="s">
        <v>151</v>
      </c>
    </row>
    <row r="279" spans="2:65" s="14" customFormat="1" ht="11.25">
      <c r="B279" s="209"/>
      <c r="C279" s="210"/>
      <c r="D279" s="191" t="s">
        <v>160</v>
      </c>
      <c r="E279" s="211" t="s">
        <v>1</v>
      </c>
      <c r="F279" s="212" t="s">
        <v>165</v>
      </c>
      <c r="G279" s="210"/>
      <c r="H279" s="213">
        <v>614.24</v>
      </c>
      <c r="I279" s="210"/>
      <c r="J279" s="210"/>
      <c r="K279" s="210"/>
      <c r="L279" s="214"/>
      <c r="M279" s="215"/>
      <c r="N279" s="216"/>
      <c r="O279" s="216"/>
      <c r="P279" s="216"/>
      <c r="Q279" s="216"/>
      <c r="R279" s="216"/>
      <c r="S279" s="216"/>
      <c r="T279" s="217"/>
      <c r="AT279" s="218" t="s">
        <v>160</v>
      </c>
      <c r="AU279" s="218" t="s">
        <v>80</v>
      </c>
      <c r="AV279" s="14" t="s">
        <v>158</v>
      </c>
      <c r="AW279" s="14" t="s">
        <v>27</v>
      </c>
      <c r="AX279" s="14" t="s">
        <v>78</v>
      </c>
      <c r="AY279" s="218" t="s">
        <v>151</v>
      </c>
    </row>
    <row r="280" spans="2:65" s="1" customFormat="1" ht="24" customHeight="1">
      <c r="B280" s="31"/>
      <c r="C280" s="177" t="s">
        <v>352</v>
      </c>
      <c r="D280" s="177" t="s">
        <v>153</v>
      </c>
      <c r="E280" s="178" t="s">
        <v>353</v>
      </c>
      <c r="F280" s="179" t="s">
        <v>354</v>
      </c>
      <c r="G280" s="180" t="s">
        <v>248</v>
      </c>
      <c r="H280" s="181">
        <v>48.811999999999998</v>
      </c>
      <c r="I280" s="182"/>
      <c r="J280" s="182">
        <f>ROUND(I280*H280,2)</f>
        <v>0</v>
      </c>
      <c r="K280" s="179" t="s">
        <v>1</v>
      </c>
      <c r="L280" s="35"/>
      <c r="M280" s="183" t="s">
        <v>1</v>
      </c>
      <c r="N280" s="184" t="s">
        <v>36</v>
      </c>
      <c r="O280" s="185">
        <v>0</v>
      </c>
      <c r="P280" s="185">
        <f>O280*H280</f>
        <v>0</v>
      </c>
      <c r="Q280" s="185">
        <v>0</v>
      </c>
      <c r="R280" s="185">
        <f>Q280*H280</f>
        <v>0</v>
      </c>
      <c r="S280" s="185">
        <v>0</v>
      </c>
      <c r="T280" s="186">
        <f>S280*H280</f>
        <v>0</v>
      </c>
      <c r="AR280" s="187" t="s">
        <v>158</v>
      </c>
      <c r="AT280" s="187" t="s">
        <v>153</v>
      </c>
      <c r="AU280" s="187" t="s">
        <v>80</v>
      </c>
      <c r="AY280" s="17" t="s">
        <v>151</v>
      </c>
      <c r="BE280" s="188">
        <f>IF(N280="základní",J280,0)</f>
        <v>0</v>
      </c>
      <c r="BF280" s="188">
        <f>IF(N280="snížená",J280,0)</f>
        <v>0</v>
      </c>
      <c r="BG280" s="188">
        <f>IF(N280="zákl. přenesená",J280,0)</f>
        <v>0</v>
      </c>
      <c r="BH280" s="188">
        <f>IF(N280="sníž. přenesená",J280,0)</f>
        <v>0</v>
      </c>
      <c r="BI280" s="188">
        <f>IF(N280="nulová",J280,0)</f>
        <v>0</v>
      </c>
      <c r="BJ280" s="17" t="s">
        <v>78</v>
      </c>
      <c r="BK280" s="188">
        <f>ROUND(I280*H280,2)</f>
        <v>0</v>
      </c>
      <c r="BL280" s="17" t="s">
        <v>158</v>
      </c>
      <c r="BM280" s="187" t="s">
        <v>355</v>
      </c>
    </row>
    <row r="281" spans="2:65" s="12" customFormat="1" ht="11.25">
      <c r="B281" s="189"/>
      <c r="C281" s="190"/>
      <c r="D281" s="191" t="s">
        <v>160</v>
      </c>
      <c r="E281" s="192" t="s">
        <v>1</v>
      </c>
      <c r="F281" s="193" t="s">
        <v>356</v>
      </c>
      <c r="G281" s="190"/>
      <c r="H281" s="192" t="s">
        <v>1</v>
      </c>
      <c r="I281" s="190"/>
      <c r="J281" s="190"/>
      <c r="K281" s="190"/>
      <c r="L281" s="194"/>
      <c r="M281" s="195"/>
      <c r="N281" s="196"/>
      <c r="O281" s="196"/>
      <c r="P281" s="196"/>
      <c r="Q281" s="196"/>
      <c r="R281" s="196"/>
      <c r="S281" s="196"/>
      <c r="T281" s="197"/>
      <c r="AT281" s="198" t="s">
        <v>160</v>
      </c>
      <c r="AU281" s="198" t="s">
        <v>80</v>
      </c>
      <c r="AV281" s="12" t="s">
        <v>78</v>
      </c>
      <c r="AW281" s="12" t="s">
        <v>27</v>
      </c>
      <c r="AX281" s="12" t="s">
        <v>71</v>
      </c>
      <c r="AY281" s="198" t="s">
        <v>151</v>
      </c>
    </row>
    <row r="282" spans="2:65" s="13" customFormat="1" ht="11.25">
      <c r="B282" s="199"/>
      <c r="C282" s="200"/>
      <c r="D282" s="191" t="s">
        <v>160</v>
      </c>
      <c r="E282" s="201" t="s">
        <v>1</v>
      </c>
      <c r="F282" s="202" t="s">
        <v>357</v>
      </c>
      <c r="G282" s="200"/>
      <c r="H282" s="203">
        <v>0.44</v>
      </c>
      <c r="I282" s="200"/>
      <c r="J282" s="200"/>
      <c r="K282" s="200"/>
      <c r="L282" s="204"/>
      <c r="M282" s="205"/>
      <c r="N282" s="206"/>
      <c r="O282" s="206"/>
      <c r="P282" s="206"/>
      <c r="Q282" s="206"/>
      <c r="R282" s="206"/>
      <c r="S282" s="206"/>
      <c r="T282" s="207"/>
      <c r="AT282" s="208" t="s">
        <v>160</v>
      </c>
      <c r="AU282" s="208" t="s">
        <v>80</v>
      </c>
      <c r="AV282" s="13" t="s">
        <v>80</v>
      </c>
      <c r="AW282" s="13" t="s">
        <v>27</v>
      </c>
      <c r="AX282" s="13" t="s">
        <v>71</v>
      </c>
      <c r="AY282" s="208" t="s">
        <v>151</v>
      </c>
    </row>
    <row r="283" spans="2:65" s="12" customFormat="1" ht="11.25">
      <c r="B283" s="189"/>
      <c r="C283" s="190"/>
      <c r="D283" s="191" t="s">
        <v>160</v>
      </c>
      <c r="E283" s="192" t="s">
        <v>1</v>
      </c>
      <c r="F283" s="193" t="s">
        <v>358</v>
      </c>
      <c r="G283" s="190"/>
      <c r="H283" s="192" t="s">
        <v>1</v>
      </c>
      <c r="I283" s="190"/>
      <c r="J283" s="190"/>
      <c r="K283" s="190"/>
      <c r="L283" s="194"/>
      <c r="M283" s="195"/>
      <c r="N283" s="196"/>
      <c r="O283" s="196"/>
      <c r="P283" s="196"/>
      <c r="Q283" s="196"/>
      <c r="R283" s="196"/>
      <c r="S283" s="196"/>
      <c r="T283" s="197"/>
      <c r="AT283" s="198" t="s">
        <v>160</v>
      </c>
      <c r="AU283" s="198" t="s">
        <v>80</v>
      </c>
      <c r="AV283" s="12" t="s">
        <v>78</v>
      </c>
      <c r="AW283" s="12" t="s">
        <v>27</v>
      </c>
      <c r="AX283" s="12" t="s">
        <v>71</v>
      </c>
      <c r="AY283" s="198" t="s">
        <v>151</v>
      </c>
    </row>
    <row r="284" spans="2:65" s="13" customFormat="1" ht="11.25">
      <c r="B284" s="199"/>
      <c r="C284" s="200"/>
      <c r="D284" s="191" t="s">
        <v>160</v>
      </c>
      <c r="E284" s="201" t="s">
        <v>1</v>
      </c>
      <c r="F284" s="202" t="s">
        <v>359</v>
      </c>
      <c r="G284" s="200"/>
      <c r="H284" s="203">
        <v>24.186</v>
      </c>
      <c r="I284" s="200"/>
      <c r="J284" s="200"/>
      <c r="K284" s="200"/>
      <c r="L284" s="204"/>
      <c r="M284" s="205"/>
      <c r="N284" s="206"/>
      <c r="O284" s="206"/>
      <c r="P284" s="206"/>
      <c r="Q284" s="206"/>
      <c r="R284" s="206"/>
      <c r="S284" s="206"/>
      <c r="T284" s="207"/>
      <c r="AT284" s="208" t="s">
        <v>160</v>
      </c>
      <c r="AU284" s="208" t="s">
        <v>80</v>
      </c>
      <c r="AV284" s="13" t="s">
        <v>80</v>
      </c>
      <c r="AW284" s="13" t="s">
        <v>27</v>
      </c>
      <c r="AX284" s="13" t="s">
        <v>71</v>
      </c>
      <c r="AY284" s="208" t="s">
        <v>151</v>
      </c>
    </row>
    <row r="285" spans="2:65" s="13" customFormat="1" ht="11.25">
      <c r="B285" s="199"/>
      <c r="C285" s="200"/>
      <c r="D285" s="191" t="s">
        <v>160</v>
      </c>
      <c r="E285" s="201" t="s">
        <v>1</v>
      </c>
      <c r="F285" s="202" t="s">
        <v>359</v>
      </c>
      <c r="G285" s="200"/>
      <c r="H285" s="203">
        <v>24.186</v>
      </c>
      <c r="I285" s="200"/>
      <c r="J285" s="200"/>
      <c r="K285" s="200"/>
      <c r="L285" s="204"/>
      <c r="M285" s="205"/>
      <c r="N285" s="206"/>
      <c r="O285" s="206"/>
      <c r="P285" s="206"/>
      <c r="Q285" s="206"/>
      <c r="R285" s="206"/>
      <c r="S285" s="206"/>
      <c r="T285" s="207"/>
      <c r="AT285" s="208" t="s">
        <v>160</v>
      </c>
      <c r="AU285" s="208" t="s">
        <v>80</v>
      </c>
      <c r="AV285" s="13" t="s">
        <v>80</v>
      </c>
      <c r="AW285" s="13" t="s">
        <v>27</v>
      </c>
      <c r="AX285" s="13" t="s">
        <v>71</v>
      </c>
      <c r="AY285" s="208" t="s">
        <v>151</v>
      </c>
    </row>
    <row r="286" spans="2:65" s="14" customFormat="1" ht="11.25">
      <c r="B286" s="209"/>
      <c r="C286" s="210"/>
      <c r="D286" s="191" t="s">
        <v>160</v>
      </c>
      <c r="E286" s="211" t="s">
        <v>1</v>
      </c>
      <c r="F286" s="212" t="s">
        <v>165</v>
      </c>
      <c r="G286" s="210"/>
      <c r="H286" s="213">
        <v>48.811999999999998</v>
      </c>
      <c r="I286" s="210"/>
      <c r="J286" s="210"/>
      <c r="K286" s="210"/>
      <c r="L286" s="214"/>
      <c r="M286" s="215"/>
      <c r="N286" s="216"/>
      <c r="O286" s="216"/>
      <c r="P286" s="216"/>
      <c r="Q286" s="216"/>
      <c r="R286" s="216"/>
      <c r="S286" s="216"/>
      <c r="T286" s="217"/>
      <c r="AT286" s="218" t="s">
        <v>160</v>
      </c>
      <c r="AU286" s="218" t="s">
        <v>80</v>
      </c>
      <c r="AV286" s="14" t="s">
        <v>158</v>
      </c>
      <c r="AW286" s="14" t="s">
        <v>27</v>
      </c>
      <c r="AX286" s="14" t="s">
        <v>78</v>
      </c>
      <c r="AY286" s="218" t="s">
        <v>151</v>
      </c>
    </row>
    <row r="287" spans="2:65" s="1" customFormat="1" ht="16.5" customHeight="1">
      <c r="B287" s="31"/>
      <c r="C287" s="177" t="s">
        <v>360</v>
      </c>
      <c r="D287" s="177" t="s">
        <v>153</v>
      </c>
      <c r="E287" s="178" t="s">
        <v>361</v>
      </c>
      <c r="F287" s="179" t="s">
        <v>362</v>
      </c>
      <c r="G287" s="180" t="s">
        <v>212</v>
      </c>
      <c r="H287" s="181">
        <v>4</v>
      </c>
      <c r="I287" s="182"/>
      <c r="J287" s="182">
        <f>ROUND(I287*H287,2)</f>
        <v>0</v>
      </c>
      <c r="K287" s="179" t="s">
        <v>1</v>
      </c>
      <c r="L287" s="35"/>
      <c r="M287" s="183" t="s">
        <v>1</v>
      </c>
      <c r="N287" s="184" t="s">
        <v>36</v>
      </c>
      <c r="O287" s="185">
        <v>0</v>
      </c>
      <c r="P287" s="185">
        <f>O287*H287</f>
        <v>0</v>
      </c>
      <c r="Q287" s="185">
        <v>0</v>
      </c>
      <c r="R287" s="185">
        <f>Q287*H287</f>
        <v>0</v>
      </c>
      <c r="S287" s="185">
        <v>0</v>
      </c>
      <c r="T287" s="186">
        <f>S287*H287</f>
        <v>0</v>
      </c>
      <c r="AR287" s="187" t="s">
        <v>158</v>
      </c>
      <c r="AT287" s="187" t="s">
        <v>153</v>
      </c>
      <c r="AU287" s="187" t="s">
        <v>80</v>
      </c>
      <c r="AY287" s="17" t="s">
        <v>151</v>
      </c>
      <c r="BE287" s="188">
        <f>IF(N287="základní",J287,0)</f>
        <v>0</v>
      </c>
      <c r="BF287" s="188">
        <f>IF(N287="snížená",J287,0)</f>
        <v>0</v>
      </c>
      <c r="BG287" s="188">
        <f>IF(N287="zákl. přenesená",J287,0)</f>
        <v>0</v>
      </c>
      <c r="BH287" s="188">
        <f>IF(N287="sníž. přenesená",J287,0)</f>
        <v>0</v>
      </c>
      <c r="BI287" s="188">
        <f>IF(N287="nulová",J287,0)</f>
        <v>0</v>
      </c>
      <c r="BJ287" s="17" t="s">
        <v>78</v>
      </c>
      <c r="BK287" s="188">
        <f>ROUND(I287*H287,2)</f>
        <v>0</v>
      </c>
      <c r="BL287" s="17" t="s">
        <v>158</v>
      </c>
      <c r="BM287" s="187" t="s">
        <v>363</v>
      </c>
    </row>
    <row r="288" spans="2:65" s="12" customFormat="1" ht="11.25">
      <c r="B288" s="189"/>
      <c r="C288" s="190"/>
      <c r="D288" s="191" t="s">
        <v>160</v>
      </c>
      <c r="E288" s="192" t="s">
        <v>1</v>
      </c>
      <c r="F288" s="193" t="s">
        <v>364</v>
      </c>
      <c r="G288" s="190"/>
      <c r="H288" s="192" t="s">
        <v>1</v>
      </c>
      <c r="I288" s="190"/>
      <c r="J288" s="190"/>
      <c r="K288" s="190"/>
      <c r="L288" s="194"/>
      <c r="M288" s="195"/>
      <c r="N288" s="196"/>
      <c r="O288" s="196"/>
      <c r="P288" s="196"/>
      <c r="Q288" s="196"/>
      <c r="R288" s="196"/>
      <c r="S288" s="196"/>
      <c r="T288" s="197"/>
      <c r="AT288" s="198" t="s">
        <v>160</v>
      </c>
      <c r="AU288" s="198" t="s">
        <v>80</v>
      </c>
      <c r="AV288" s="12" t="s">
        <v>78</v>
      </c>
      <c r="AW288" s="12" t="s">
        <v>27</v>
      </c>
      <c r="AX288" s="12" t="s">
        <v>71</v>
      </c>
      <c r="AY288" s="198" t="s">
        <v>151</v>
      </c>
    </row>
    <row r="289" spans="2:65" s="13" customFormat="1" ht="11.25">
      <c r="B289" s="199"/>
      <c r="C289" s="200"/>
      <c r="D289" s="191" t="s">
        <v>160</v>
      </c>
      <c r="E289" s="201" t="s">
        <v>1</v>
      </c>
      <c r="F289" s="202" t="s">
        <v>158</v>
      </c>
      <c r="G289" s="200"/>
      <c r="H289" s="203">
        <v>4</v>
      </c>
      <c r="I289" s="200"/>
      <c r="J289" s="200"/>
      <c r="K289" s="200"/>
      <c r="L289" s="204"/>
      <c r="M289" s="205"/>
      <c r="N289" s="206"/>
      <c r="O289" s="206"/>
      <c r="P289" s="206"/>
      <c r="Q289" s="206"/>
      <c r="R289" s="206"/>
      <c r="S289" s="206"/>
      <c r="T289" s="207"/>
      <c r="AT289" s="208" t="s">
        <v>160</v>
      </c>
      <c r="AU289" s="208" t="s">
        <v>80</v>
      </c>
      <c r="AV289" s="13" t="s">
        <v>80</v>
      </c>
      <c r="AW289" s="13" t="s">
        <v>27</v>
      </c>
      <c r="AX289" s="13" t="s">
        <v>71</v>
      </c>
      <c r="AY289" s="208" t="s">
        <v>151</v>
      </c>
    </row>
    <row r="290" spans="2:65" s="14" customFormat="1" ht="11.25">
      <c r="B290" s="209"/>
      <c r="C290" s="210"/>
      <c r="D290" s="191" t="s">
        <v>160</v>
      </c>
      <c r="E290" s="211" t="s">
        <v>1</v>
      </c>
      <c r="F290" s="212" t="s">
        <v>165</v>
      </c>
      <c r="G290" s="210"/>
      <c r="H290" s="213">
        <v>4</v>
      </c>
      <c r="I290" s="210"/>
      <c r="J290" s="210"/>
      <c r="K290" s="210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160</v>
      </c>
      <c r="AU290" s="218" t="s">
        <v>80</v>
      </c>
      <c r="AV290" s="14" t="s">
        <v>158</v>
      </c>
      <c r="AW290" s="14" t="s">
        <v>27</v>
      </c>
      <c r="AX290" s="14" t="s">
        <v>78</v>
      </c>
      <c r="AY290" s="218" t="s">
        <v>151</v>
      </c>
    </row>
    <row r="291" spans="2:65" s="11" customFormat="1" ht="22.9" customHeight="1">
      <c r="B291" s="162"/>
      <c r="C291" s="163"/>
      <c r="D291" s="164" t="s">
        <v>70</v>
      </c>
      <c r="E291" s="175" t="s">
        <v>177</v>
      </c>
      <c r="F291" s="175" t="s">
        <v>365</v>
      </c>
      <c r="G291" s="163"/>
      <c r="H291" s="163"/>
      <c r="I291" s="163"/>
      <c r="J291" s="176">
        <f>BK291</f>
        <v>0</v>
      </c>
      <c r="K291" s="163"/>
      <c r="L291" s="167"/>
      <c r="M291" s="168"/>
      <c r="N291" s="169"/>
      <c r="O291" s="169"/>
      <c r="P291" s="170">
        <f>SUM(P292:P368)</f>
        <v>330.12289999999996</v>
      </c>
      <c r="Q291" s="169"/>
      <c r="R291" s="170">
        <f>SUM(R292:R368)</f>
        <v>2.2807433800000001</v>
      </c>
      <c r="S291" s="169"/>
      <c r="T291" s="171">
        <f>SUM(T292:T368)</f>
        <v>0</v>
      </c>
      <c r="AR291" s="172" t="s">
        <v>78</v>
      </c>
      <c r="AT291" s="173" t="s">
        <v>70</v>
      </c>
      <c r="AU291" s="173" t="s">
        <v>78</v>
      </c>
      <c r="AY291" s="172" t="s">
        <v>151</v>
      </c>
      <c r="BK291" s="174">
        <f>SUM(BK292:BK368)</f>
        <v>0</v>
      </c>
    </row>
    <row r="292" spans="2:65" s="1" customFormat="1" ht="24" customHeight="1">
      <c r="B292" s="31"/>
      <c r="C292" s="219" t="s">
        <v>366</v>
      </c>
      <c r="D292" s="219" t="s">
        <v>279</v>
      </c>
      <c r="E292" s="220" t="s">
        <v>367</v>
      </c>
      <c r="F292" s="221" t="s">
        <v>368</v>
      </c>
      <c r="G292" s="222" t="s">
        <v>369</v>
      </c>
      <c r="H292" s="223">
        <v>2</v>
      </c>
      <c r="I292" s="224"/>
      <c r="J292" s="224">
        <f>ROUND(I292*H292,2)</f>
        <v>0</v>
      </c>
      <c r="K292" s="221" t="s">
        <v>370</v>
      </c>
      <c r="L292" s="225"/>
      <c r="M292" s="226" t="s">
        <v>1</v>
      </c>
      <c r="N292" s="227" t="s">
        <v>36</v>
      </c>
      <c r="O292" s="185">
        <v>0</v>
      </c>
      <c r="P292" s="185">
        <f>O292*H292</f>
        <v>0</v>
      </c>
      <c r="Q292" s="185">
        <v>2.7E-2</v>
      </c>
      <c r="R292" s="185">
        <f>Q292*H292</f>
        <v>5.3999999999999999E-2</v>
      </c>
      <c r="S292" s="185">
        <v>0</v>
      </c>
      <c r="T292" s="186">
        <f>S292*H292</f>
        <v>0</v>
      </c>
      <c r="AR292" s="187" t="s">
        <v>177</v>
      </c>
      <c r="AT292" s="187" t="s">
        <v>279</v>
      </c>
      <c r="AU292" s="187" t="s">
        <v>80</v>
      </c>
      <c r="AY292" s="17" t="s">
        <v>151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17" t="s">
        <v>78</v>
      </c>
      <c r="BK292" s="188">
        <f>ROUND(I292*H292,2)</f>
        <v>0</v>
      </c>
      <c r="BL292" s="17" t="s">
        <v>158</v>
      </c>
      <c r="BM292" s="187" t="s">
        <v>371</v>
      </c>
    </row>
    <row r="293" spans="2:65" s="13" customFormat="1" ht="11.25">
      <c r="B293" s="199"/>
      <c r="C293" s="200"/>
      <c r="D293" s="191" t="s">
        <v>160</v>
      </c>
      <c r="E293" s="201" t="s">
        <v>1</v>
      </c>
      <c r="F293" s="202" t="s">
        <v>80</v>
      </c>
      <c r="G293" s="200"/>
      <c r="H293" s="203">
        <v>2</v>
      </c>
      <c r="I293" s="200"/>
      <c r="J293" s="200"/>
      <c r="K293" s="200"/>
      <c r="L293" s="204"/>
      <c r="M293" s="205"/>
      <c r="N293" s="206"/>
      <c r="O293" s="206"/>
      <c r="P293" s="206"/>
      <c r="Q293" s="206"/>
      <c r="R293" s="206"/>
      <c r="S293" s="206"/>
      <c r="T293" s="207"/>
      <c r="AT293" s="208" t="s">
        <v>160</v>
      </c>
      <c r="AU293" s="208" t="s">
        <v>80</v>
      </c>
      <c r="AV293" s="13" t="s">
        <v>80</v>
      </c>
      <c r="AW293" s="13" t="s">
        <v>27</v>
      </c>
      <c r="AX293" s="13" t="s">
        <v>71</v>
      </c>
      <c r="AY293" s="208" t="s">
        <v>151</v>
      </c>
    </row>
    <row r="294" spans="2:65" s="14" customFormat="1" ht="11.25">
      <c r="B294" s="209"/>
      <c r="C294" s="210"/>
      <c r="D294" s="191" t="s">
        <v>160</v>
      </c>
      <c r="E294" s="211" t="s">
        <v>1</v>
      </c>
      <c r="F294" s="212" t="s">
        <v>165</v>
      </c>
      <c r="G294" s="210"/>
      <c r="H294" s="213">
        <v>2</v>
      </c>
      <c r="I294" s="210"/>
      <c r="J294" s="210"/>
      <c r="K294" s="210"/>
      <c r="L294" s="214"/>
      <c r="M294" s="215"/>
      <c r="N294" s="216"/>
      <c r="O294" s="216"/>
      <c r="P294" s="216"/>
      <c r="Q294" s="216"/>
      <c r="R294" s="216"/>
      <c r="S294" s="216"/>
      <c r="T294" s="217"/>
      <c r="AT294" s="218" t="s">
        <v>160</v>
      </c>
      <c r="AU294" s="218" t="s">
        <v>80</v>
      </c>
      <c r="AV294" s="14" t="s">
        <v>158</v>
      </c>
      <c r="AW294" s="14" t="s">
        <v>27</v>
      </c>
      <c r="AX294" s="14" t="s">
        <v>78</v>
      </c>
      <c r="AY294" s="218" t="s">
        <v>151</v>
      </c>
    </row>
    <row r="295" spans="2:65" s="1" customFormat="1" ht="16.5" customHeight="1">
      <c r="B295" s="31"/>
      <c r="C295" s="219" t="s">
        <v>372</v>
      </c>
      <c r="D295" s="219" t="s">
        <v>279</v>
      </c>
      <c r="E295" s="220" t="s">
        <v>373</v>
      </c>
      <c r="F295" s="221" t="s">
        <v>374</v>
      </c>
      <c r="G295" s="222" t="s">
        <v>369</v>
      </c>
      <c r="H295" s="223">
        <v>2</v>
      </c>
      <c r="I295" s="224"/>
      <c r="J295" s="224">
        <f>ROUND(I295*H295,2)</f>
        <v>0</v>
      </c>
      <c r="K295" s="221" t="s">
        <v>370</v>
      </c>
      <c r="L295" s="225"/>
      <c r="M295" s="226" t="s">
        <v>1</v>
      </c>
      <c r="N295" s="227" t="s">
        <v>36</v>
      </c>
      <c r="O295" s="185">
        <v>0</v>
      </c>
      <c r="P295" s="185">
        <f>O295*H295</f>
        <v>0</v>
      </c>
      <c r="Q295" s="185">
        <v>2.9499999999999998E-2</v>
      </c>
      <c r="R295" s="185">
        <f>Q295*H295</f>
        <v>5.8999999999999997E-2</v>
      </c>
      <c r="S295" s="185">
        <v>0</v>
      </c>
      <c r="T295" s="186">
        <f>S295*H295</f>
        <v>0</v>
      </c>
      <c r="AR295" s="187" t="s">
        <v>177</v>
      </c>
      <c r="AT295" s="187" t="s">
        <v>279</v>
      </c>
      <c r="AU295" s="187" t="s">
        <v>80</v>
      </c>
      <c r="AY295" s="17" t="s">
        <v>151</v>
      </c>
      <c r="BE295" s="188">
        <f>IF(N295="základní",J295,0)</f>
        <v>0</v>
      </c>
      <c r="BF295" s="188">
        <f>IF(N295="snížená",J295,0)</f>
        <v>0</v>
      </c>
      <c r="BG295" s="188">
        <f>IF(N295="zákl. přenesená",J295,0)</f>
        <v>0</v>
      </c>
      <c r="BH295" s="188">
        <f>IF(N295="sníž. přenesená",J295,0)</f>
        <v>0</v>
      </c>
      <c r="BI295" s="188">
        <f>IF(N295="nulová",J295,0)</f>
        <v>0</v>
      </c>
      <c r="BJ295" s="17" t="s">
        <v>78</v>
      </c>
      <c r="BK295" s="188">
        <f>ROUND(I295*H295,2)</f>
        <v>0</v>
      </c>
      <c r="BL295" s="17" t="s">
        <v>158</v>
      </c>
      <c r="BM295" s="187" t="s">
        <v>375</v>
      </c>
    </row>
    <row r="296" spans="2:65" s="1" customFormat="1" ht="24" customHeight="1">
      <c r="B296" s="31"/>
      <c r="C296" s="219" t="s">
        <v>376</v>
      </c>
      <c r="D296" s="219" t="s">
        <v>279</v>
      </c>
      <c r="E296" s="220" t="s">
        <v>377</v>
      </c>
      <c r="F296" s="221" t="s">
        <v>378</v>
      </c>
      <c r="G296" s="222" t="s">
        <v>369</v>
      </c>
      <c r="H296" s="223">
        <v>2</v>
      </c>
      <c r="I296" s="224"/>
      <c r="J296" s="224">
        <f>ROUND(I296*H296,2)</f>
        <v>0</v>
      </c>
      <c r="K296" s="221" t="s">
        <v>1</v>
      </c>
      <c r="L296" s="225"/>
      <c r="M296" s="226" t="s">
        <v>1</v>
      </c>
      <c r="N296" s="227" t="s">
        <v>36</v>
      </c>
      <c r="O296" s="185">
        <v>0</v>
      </c>
      <c r="P296" s="185">
        <f>O296*H296</f>
        <v>0</v>
      </c>
      <c r="Q296" s="185">
        <v>7.7000000000000002E-3</v>
      </c>
      <c r="R296" s="185">
        <f>Q296*H296</f>
        <v>1.54E-2</v>
      </c>
      <c r="S296" s="185">
        <v>0</v>
      </c>
      <c r="T296" s="186">
        <f>S296*H296</f>
        <v>0</v>
      </c>
      <c r="AR296" s="187" t="s">
        <v>177</v>
      </c>
      <c r="AT296" s="187" t="s">
        <v>279</v>
      </c>
      <c r="AU296" s="187" t="s">
        <v>80</v>
      </c>
      <c r="AY296" s="17" t="s">
        <v>151</v>
      </c>
      <c r="BE296" s="188">
        <f>IF(N296="základní",J296,0)</f>
        <v>0</v>
      </c>
      <c r="BF296" s="188">
        <f>IF(N296="snížená",J296,0)</f>
        <v>0</v>
      </c>
      <c r="BG296" s="188">
        <f>IF(N296="zákl. přenesená",J296,0)</f>
        <v>0</v>
      </c>
      <c r="BH296" s="188">
        <f>IF(N296="sníž. přenesená",J296,0)</f>
        <v>0</v>
      </c>
      <c r="BI296" s="188">
        <f>IF(N296="nulová",J296,0)</f>
        <v>0</v>
      </c>
      <c r="BJ296" s="17" t="s">
        <v>78</v>
      </c>
      <c r="BK296" s="188">
        <f>ROUND(I296*H296,2)</f>
        <v>0</v>
      </c>
      <c r="BL296" s="17" t="s">
        <v>158</v>
      </c>
      <c r="BM296" s="187" t="s">
        <v>379</v>
      </c>
    </row>
    <row r="297" spans="2:65" s="1" customFormat="1" ht="16.5" customHeight="1">
      <c r="B297" s="31"/>
      <c r="C297" s="219" t="s">
        <v>380</v>
      </c>
      <c r="D297" s="219" t="s">
        <v>279</v>
      </c>
      <c r="E297" s="220" t="s">
        <v>381</v>
      </c>
      <c r="F297" s="221" t="s">
        <v>382</v>
      </c>
      <c r="G297" s="222" t="s">
        <v>369</v>
      </c>
      <c r="H297" s="223">
        <v>1</v>
      </c>
      <c r="I297" s="224"/>
      <c r="J297" s="224">
        <f>ROUND(I297*H297,2)</f>
        <v>0</v>
      </c>
      <c r="K297" s="221" t="s">
        <v>383</v>
      </c>
      <c r="L297" s="225"/>
      <c r="M297" s="226" t="s">
        <v>1</v>
      </c>
      <c r="N297" s="227" t="s">
        <v>36</v>
      </c>
      <c r="O297" s="185">
        <v>0</v>
      </c>
      <c r="P297" s="185">
        <f>O297*H297</f>
        <v>0</v>
      </c>
      <c r="Q297" s="185">
        <v>1.41E-2</v>
      </c>
      <c r="R297" s="185">
        <f>Q297*H297</f>
        <v>1.41E-2</v>
      </c>
      <c r="S297" s="185">
        <v>0</v>
      </c>
      <c r="T297" s="186">
        <f>S297*H297</f>
        <v>0</v>
      </c>
      <c r="AR297" s="187" t="s">
        <v>177</v>
      </c>
      <c r="AT297" s="187" t="s">
        <v>279</v>
      </c>
      <c r="AU297" s="187" t="s">
        <v>80</v>
      </c>
      <c r="AY297" s="17" t="s">
        <v>151</v>
      </c>
      <c r="BE297" s="188">
        <f>IF(N297="základní",J297,0)</f>
        <v>0</v>
      </c>
      <c r="BF297" s="188">
        <f>IF(N297="snížená",J297,0)</f>
        <v>0</v>
      </c>
      <c r="BG297" s="188">
        <f>IF(N297="zákl. přenesená",J297,0)</f>
        <v>0</v>
      </c>
      <c r="BH297" s="188">
        <f>IF(N297="sníž. přenesená",J297,0)</f>
        <v>0</v>
      </c>
      <c r="BI297" s="188">
        <f>IF(N297="nulová",J297,0)</f>
        <v>0</v>
      </c>
      <c r="BJ297" s="17" t="s">
        <v>78</v>
      </c>
      <c r="BK297" s="188">
        <f>ROUND(I297*H297,2)</f>
        <v>0</v>
      </c>
      <c r="BL297" s="17" t="s">
        <v>158</v>
      </c>
      <c r="BM297" s="187" t="s">
        <v>384</v>
      </c>
    </row>
    <row r="298" spans="2:65" s="1" customFormat="1" ht="16.5" customHeight="1">
      <c r="B298" s="31"/>
      <c r="C298" s="177" t="s">
        <v>385</v>
      </c>
      <c r="D298" s="177" t="s">
        <v>153</v>
      </c>
      <c r="E298" s="178" t="s">
        <v>386</v>
      </c>
      <c r="F298" s="179" t="s">
        <v>387</v>
      </c>
      <c r="G298" s="180" t="s">
        <v>369</v>
      </c>
      <c r="H298" s="181">
        <v>56</v>
      </c>
      <c r="I298" s="182"/>
      <c r="J298" s="182">
        <f>ROUND(I298*H298,2)</f>
        <v>0</v>
      </c>
      <c r="K298" s="179" t="s">
        <v>168</v>
      </c>
      <c r="L298" s="35"/>
      <c r="M298" s="183" t="s">
        <v>1</v>
      </c>
      <c r="N298" s="184" t="s">
        <v>36</v>
      </c>
      <c r="O298" s="185">
        <v>1.488</v>
      </c>
      <c r="P298" s="185">
        <f>O298*H298</f>
        <v>83.328000000000003</v>
      </c>
      <c r="Q298" s="185">
        <v>1.04E-2</v>
      </c>
      <c r="R298" s="185">
        <f>Q298*H298</f>
        <v>0.58240000000000003</v>
      </c>
      <c r="S298" s="185">
        <v>0</v>
      </c>
      <c r="T298" s="186">
        <f>S298*H298</f>
        <v>0</v>
      </c>
      <c r="AR298" s="187" t="s">
        <v>232</v>
      </c>
      <c r="AT298" s="187" t="s">
        <v>153</v>
      </c>
      <c r="AU298" s="187" t="s">
        <v>80</v>
      </c>
      <c r="AY298" s="17" t="s">
        <v>151</v>
      </c>
      <c r="BE298" s="188">
        <f>IF(N298="základní",J298,0)</f>
        <v>0</v>
      </c>
      <c r="BF298" s="188">
        <f>IF(N298="snížená",J298,0)</f>
        <v>0</v>
      </c>
      <c r="BG298" s="188">
        <f>IF(N298="zákl. přenesená",J298,0)</f>
        <v>0</v>
      </c>
      <c r="BH298" s="188">
        <f>IF(N298="sníž. přenesená",J298,0)</f>
        <v>0</v>
      </c>
      <c r="BI298" s="188">
        <f>IF(N298="nulová",J298,0)</f>
        <v>0</v>
      </c>
      <c r="BJ298" s="17" t="s">
        <v>78</v>
      </c>
      <c r="BK298" s="188">
        <f>ROUND(I298*H298,2)</f>
        <v>0</v>
      </c>
      <c r="BL298" s="17" t="s">
        <v>232</v>
      </c>
      <c r="BM298" s="187" t="s">
        <v>388</v>
      </c>
    </row>
    <row r="299" spans="2:65" s="12" customFormat="1" ht="11.25">
      <c r="B299" s="189"/>
      <c r="C299" s="190"/>
      <c r="D299" s="191" t="s">
        <v>160</v>
      </c>
      <c r="E299" s="192" t="s">
        <v>1</v>
      </c>
      <c r="F299" s="193" t="s">
        <v>389</v>
      </c>
      <c r="G299" s="190"/>
      <c r="H299" s="192" t="s">
        <v>1</v>
      </c>
      <c r="I299" s="190"/>
      <c r="J299" s="190"/>
      <c r="K299" s="190"/>
      <c r="L299" s="194"/>
      <c r="M299" s="195"/>
      <c r="N299" s="196"/>
      <c r="O299" s="196"/>
      <c r="P299" s="196"/>
      <c r="Q299" s="196"/>
      <c r="R299" s="196"/>
      <c r="S299" s="196"/>
      <c r="T299" s="197"/>
      <c r="AT299" s="198" t="s">
        <v>160</v>
      </c>
      <c r="AU299" s="198" t="s">
        <v>80</v>
      </c>
      <c r="AV299" s="12" t="s">
        <v>78</v>
      </c>
      <c r="AW299" s="12" t="s">
        <v>27</v>
      </c>
      <c r="AX299" s="12" t="s">
        <v>71</v>
      </c>
      <c r="AY299" s="198" t="s">
        <v>151</v>
      </c>
    </row>
    <row r="300" spans="2:65" s="13" customFormat="1" ht="11.25">
      <c r="B300" s="199"/>
      <c r="C300" s="200"/>
      <c r="D300" s="191" t="s">
        <v>160</v>
      </c>
      <c r="E300" s="201" t="s">
        <v>1</v>
      </c>
      <c r="F300" s="202" t="s">
        <v>390</v>
      </c>
      <c r="G300" s="200"/>
      <c r="H300" s="203">
        <v>56</v>
      </c>
      <c r="I300" s="200"/>
      <c r="J300" s="200"/>
      <c r="K300" s="200"/>
      <c r="L300" s="204"/>
      <c r="M300" s="205"/>
      <c r="N300" s="206"/>
      <c r="O300" s="206"/>
      <c r="P300" s="206"/>
      <c r="Q300" s="206"/>
      <c r="R300" s="206"/>
      <c r="S300" s="206"/>
      <c r="T300" s="207"/>
      <c r="AT300" s="208" t="s">
        <v>160</v>
      </c>
      <c r="AU300" s="208" t="s">
        <v>80</v>
      </c>
      <c r="AV300" s="13" t="s">
        <v>80</v>
      </c>
      <c r="AW300" s="13" t="s">
        <v>27</v>
      </c>
      <c r="AX300" s="13" t="s">
        <v>71</v>
      </c>
      <c r="AY300" s="208" t="s">
        <v>151</v>
      </c>
    </row>
    <row r="301" spans="2:65" s="14" customFormat="1" ht="11.25">
      <c r="B301" s="209"/>
      <c r="C301" s="210"/>
      <c r="D301" s="191" t="s">
        <v>160</v>
      </c>
      <c r="E301" s="211" t="s">
        <v>1</v>
      </c>
      <c r="F301" s="212" t="s">
        <v>165</v>
      </c>
      <c r="G301" s="210"/>
      <c r="H301" s="213">
        <v>56</v>
      </c>
      <c r="I301" s="210"/>
      <c r="J301" s="210"/>
      <c r="K301" s="210"/>
      <c r="L301" s="214"/>
      <c r="M301" s="215"/>
      <c r="N301" s="216"/>
      <c r="O301" s="216"/>
      <c r="P301" s="216"/>
      <c r="Q301" s="216"/>
      <c r="R301" s="216"/>
      <c r="S301" s="216"/>
      <c r="T301" s="217"/>
      <c r="AT301" s="218" t="s">
        <v>160</v>
      </c>
      <c r="AU301" s="218" t="s">
        <v>80</v>
      </c>
      <c r="AV301" s="14" t="s">
        <v>158</v>
      </c>
      <c r="AW301" s="14" t="s">
        <v>27</v>
      </c>
      <c r="AX301" s="14" t="s">
        <v>78</v>
      </c>
      <c r="AY301" s="218" t="s">
        <v>151</v>
      </c>
    </row>
    <row r="302" spans="2:65" s="1" customFormat="1" ht="24" customHeight="1">
      <c r="B302" s="31"/>
      <c r="C302" s="219" t="s">
        <v>391</v>
      </c>
      <c r="D302" s="219" t="s">
        <v>279</v>
      </c>
      <c r="E302" s="220" t="s">
        <v>392</v>
      </c>
      <c r="F302" s="221" t="s">
        <v>393</v>
      </c>
      <c r="G302" s="222" t="s">
        <v>369</v>
      </c>
      <c r="H302" s="223">
        <v>1</v>
      </c>
      <c r="I302" s="224"/>
      <c r="J302" s="224">
        <f t="shared" ref="J302:J312" si="0">ROUND(I302*H302,2)</f>
        <v>0</v>
      </c>
      <c r="K302" s="221" t="s">
        <v>383</v>
      </c>
      <c r="L302" s="225"/>
      <c r="M302" s="226" t="s">
        <v>1</v>
      </c>
      <c r="N302" s="227" t="s">
        <v>36</v>
      </c>
      <c r="O302" s="185">
        <v>0</v>
      </c>
      <c r="P302" s="185">
        <f t="shared" ref="P302:P312" si="1">O302*H302</f>
        <v>0</v>
      </c>
      <c r="Q302" s="185">
        <v>2.0049999999999998E-2</v>
      </c>
      <c r="R302" s="185">
        <f t="shared" ref="R302:R312" si="2">Q302*H302</f>
        <v>2.0049999999999998E-2</v>
      </c>
      <c r="S302" s="185">
        <v>0</v>
      </c>
      <c r="T302" s="186">
        <f t="shared" ref="T302:T312" si="3">S302*H302</f>
        <v>0</v>
      </c>
      <c r="AR302" s="187" t="s">
        <v>394</v>
      </c>
      <c r="AT302" s="187" t="s">
        <v>279</v>
      </c>
      <c r="AU302" s="187" t="s">
        <v>80</v>
      </c>
      <c r="AY302" s="17" t="s">
        <v>151</v>
      </c>
      <c r="BE302" s="188">
        <f t="shared" ref="BE302:BE312" si="4">IF(N302="základní",J302,0)</f>
        <v>0</v>
      </c>
      <c r="BF302" s="188">
        <f t="shared" ref="BF302:BF312" si="5">IF(N302="snížená",J302,0)</f>
        <v>0</v>
      </c>
      <c r="BG302" s="188">
        <f t="shared" ref="BG302:BG312" si="6">IF(N302="zákl. přenesená",J302,0)</f>
        <v>0</v>
      </c>
      <c r="BH302" s="188">
        <f t="shared" ref="BH302:BH312" si="7">IF(N302="sníž. přenesená",J302,0)</f>
        <v>0</v>
      </c>
      <c r="BI302" s="188">
        <f t="shared" ref="BI302:BI312" si="8">IF(N302="nulová",J302,0)</f>
        <v>0</v>
      </c>
      <c r="BJ302" s="17" t="s">
        <v>78</v>
      </c>
      <c r="BK302" s="188">
        <f t="shared" ref="BK302:BK312" si="9">ROUND(I302*H302,2)</f>
        <v>0</v>
      </c>
      <c r="BL302" s="17" t="s">
        <v>232</v>
      </c>
      <c r="BM302" s="187" t="s">
        <v>395</v>
      </c>
    </row>
    <row r="303" spans="2:65" s="1" customFormat="1" ht="24" customHeight="1">
      <c r="B303" s="31"/>
      <c r="C303" s="219" t="s">
        <v>396</v>
      </c>
      <c r="D303" s="219" t="s">
        <v>279</v>
      </c>
      <c r="E303" s="220" t="s">
        <v>397</v>
      </c>
      <c r="F303" s="221" t="s">
        <v>398</v>
      </c>
      <c r="G303" s="222" t="s">
        <v>369</v>
      </c>
      <c r="H303" s="223">
        <v>1</v>
      </c>
      <c r="I303" s="224"/>
      <c r="J303" s="224">
        <f t="shared" si="0"/>
        <v>0</v>
      </c>
      <c r="K303" s="221" t="s">
        <v>383</v>
      </c>
      <c r="L303" s="225"/>
      <c r="M303" s="226" t="s">
        <v>1</v>
      </c>
      <c r="N303" s="227" t="s">
        <v>36</v>
      </c>
      <c r="O303" s="185">
        <v>0</v>
      </c>
      <c r="P303" s="185">
        <f t="shared" si="1"/>
        <v>0</v>
      </c>
      <c r="Q303" s="185">
        <v>1.78E-2</v>
      </c>
      <c r="R303" s="185">
        <f t="shared" si="2"/>
        <v>1.78E-2</v>
      </c>
      <c r="S303" s="185">
        <v>0</v>
      </c>
      <c r="T303" s="186">
        <f t="shared" si="3"/>
        <v>0</v>
      </c>
      <c r="AR303" s="187" t="s">
        <v>394</v>
      </c>
      <c r="AT303" s="187" t="s">
        <v>279</v>
      </c>
      <c r="AU303" s="187" t="s">
        <v>80</v>
      </c>
      <c r="AY303" s="17" t="s">
        <v>151</v>
      </c>
      <c r="BE303" s="188">
        <f t="shared" si="4"/>
        <v>0</v>
      </c>
      <c r="BF303" s="188">
        <f t="shared" si="5"/>
        <v>0</v>
      </c>
      <c r="BG303" s="188">
        <f t="shared" si="6"/>
        <v>0</v>
      </c>
      <c r="BH303" s="188">
        <f t="shared" si="7"/>
        <v>0</v>
      </c>
      <c r="BI303" s="188">
        <f t="shared" si="8"/>
        <v>0</v>
      </c>
      <c r="BJ303" s="17" t="s">
        <v>78</v>
      </c>
      <c r="BK303" s="188">
        <f t="shared" si="9"/>
        <v>0</v>
      </c>
      <c r="BL303" s="17" t="s">
        <v>232</v>
      </c>
      <c r="BM303" s="187" t="s">
        <v>399</v>
      </c>
    </row>
    <row r="304" spans="2:65" s="1" customFormat="1" ht="24" customHeight="1">
      <c r="B304" s="31"/>
      <c r="C304" s="219" t="s">
        <v>400</v>
      </c>
      <c r="D304" s="219" t="s">
        <v>279</v>
      </c>
      <c r="E304" s="220" t="s">
        <v>401</v>
      </c>
      <c r="F304" s="221" t="s">
        <v>402</v>
      </c>
      <c r="G304" s="222" t="s">
        <v>369</v>
      </c>
      <c r="H304" s="223">
        <v>2</v>
      </c>
      <c r="I304" s="224"/>
      <c r="J304" s="224">
        <f t="shared" si="0"/>
        <v>0</v>
      </c>
      <c r="K304" s="221" t="s">
        <v>383</v>
      </c>
      <c r="L304" s="225"/>
      <c r="M304" s="226" t="s">
        <v>1</v>
      </c>
      <c r="N304" s="227" t="s">
        <v>36</v>
      </c>
      <c r="O304" s="185">
        <v>0</v>
      </c>
      <c r="P304" s="185">
        <f t="shared" si="1"/>
        <v>0</v>
      </c>
      <c r="Q304" s="185">
        <v>1.9E-2</v>
      </c>
      <c r="R304" s="185">
        <f t="shared" si="2"/>
        <v>3.7999999999999999E-2</v>
      </c>
      <c r="S304" s="185">
        <v>0</v>
      </c>
      <c r="T304" s="186">
        <f t="shared" si="3"/>
        <v>0</v>
      </c>
      <c r="AR304" s="187" t="s">
        <v>394</v>
      </c>
      <c r="AT304" s="187" t="s">
        <v>279</v>
      </c>
      <c r="AU304" s="187" t="s">
        <v>80</v>
      </c>
      <c r="AY304" s="17" t="s">
        <v>151</v>
      </c>
      <c r="BE304" s="188">
        <f t="shared" si="4"/>
        <v>0</v>
      </c>
      <c r="BF304" s="188">
        <f t="shared" si="5"/>
        <v>0</v>
      </c>
      <c r="BG304" s="188">
        <f t="shared" si="6"/>
        <v>0</v>
      </c>
      <c r="BH304" s="188">
        <f t="shared" si="7"/>
        <v>0</v>
      </c>
      <c r="BI304" s="188">
        <f t="shared" si="8"/>
        <v>0</v>
      </c>
      <c r="BJ304" s="17" t="s">
        <v>78</v>
      </c>
      <c r="BK304" s="188">
        <f t="shared" si="9"/>
        <v>0</v>
      </c>
      <c r="BL304" s="17" t="s">
        <v>232</v>
      </c>
      <c r="BM304" s="187" t="s">
        <v>403</v>
      </c>
    </row>
    <row r="305" spans="2:65" s="1" customFormat="1" ht="16.5" customHeight="1">
      <c r="B305" s="31"/>
      <c r="C305" s="219" t="s">
        <v>404</v>
      </c>
      <c r="D305" s="219" t="s">
        <v>279</v>
      </c>
      <c r="E305" s="220" t="s">
        <v>405</v>
      </c>
      <c r="F305" s="221" t="s">
        <v>406</v>
      </c>
      <c r="G305" s="222" t="s">
        <v>369</v>
      </c>
      <c r="H305" s="223">
        <v>2</v>
      </c>
      <c r="I305" s="224"/>
      <c r="J305" s="224">
        <f t="shared" si="0"/>
        <v>0</v>
      </c>
      <c r="K305" s="221" t="s">
        <v>383</v>
      </c>
      <c r="L305" s="225"/>
      <c r="M305" s="226" t="s">
        <v>1</v>
      </c>
      <c r="N305" s="227" t="s">
        <v>36</v>
      </c>
      <c r="O305" s="185">
        <v>0</v>
      </c>
      <c r="P305" s="185">
        <f t="shared" si="1"/>
        <v>0</v>
      </c>
      <c r="Q305" s="185">
        <v>2.8E-3</v>
      </c>
      <c r="R305" s="185">
        <f t="shared" si="2"/>
        <v>5.5999999999999999E-3</v>
      </c>
      <c r="S305" s="185">
        <v>0</v>
      </c>
      <c r="T305" s="186">
        <f t="shared" si="3"/>
        <v>0</v>
      </c>
      <c r="AR305" s="187" t="s">
        <v>394</v>
      </c>
      <c r="AT305" s="187" t="s">
        <v>279</v>
      </c>
      <c r="AU305" s="187" t="s">
        <v>80</v>
      </c>
      <c r="AY305" s="17" t="s">
        <v>151</v>
      </c>
      <c r="BE305" s="188">
        <f t="shared" si="4"/>
        <v>0</v>
      </c>
      <c r="BF305" s="188">
        <f t="shared" si="5"/>
        <v>0</v>
      </c>
      <c r="BG305" s="188">
        <f t="shared" si="6"/>
        <v>0</v>
      </c>
      <c r="BH305" s="188">
        <f t="shared" si="7"/>
        <v>0</v>
      </c>
      <c r="BI305" s="188">
        <f t="shared" si="8"/>
        <v>0</v>
      </c>
      <c r="BJ305" s="17" t="s">
        <v>78</v>
      </c>
      <c r="BK305" s="188">
        <f t="shared" si="9"/>
        <v>0</v>
      </c>
      <c r="BL305" s="17" t="s">
        <v>232</v>
      </c>
      <c r="BM305" s="187" t="s">
        <v>407</v>
      </c>
    </row>
    <row r="306" spans="2:65" s="1" customFormat="1" ht="24" customHeight="1">
      <c r="B306" s="31"/>
      <c r="C306" s="219" t="s">
        <v>408</v>
      </c>
      <c r="D306" s="219" t="s">
        <v>279</v>
      </c>
      <c r="E306" s="220" t="s">
        <v>409</v>
      </c>
      <c r="F306" s="221" t="s">
        <v>410</v>
      </c>
      <c r="G306" s="222" t="s">
        <v>369</v>
      </c>
      <c r="H306" s="223">
        <v>1</v>
      </c>
      <c r="I306" s="224"/>
      <c r="J306" s="224">
        <f t="shared" si="0"/>
        <v>0</v>
      </c>
      <c r="K306" s="221" t="s">
        <v>383</v>
      </c>
      <c r="L306" s="225"/>
      <c r="M306" s="226" t="s">
        <v>1</v>
      </c>
      <c r="N306" s="227" t="s">
        <v>36</v>
      </c>
      <c r="O306" s="185">
        <v>0</v>
      </c>
      <c r="P306" s="185">
        <f t="shared" si="1"/>
        <v>0</v>
      </c>
      <c r="Q306" s="185">
        <v>8.3999999999999995E-3</v>
      </c>
      <c r="R306" s="185">
        <f t="shared" si="2"/>
        <v>8.3999999999999995E-3</v>
      </c>
      <c r="S306" s="185">
        <v>0</v>
      </c>
      <c r="T306" s="186">
        <f t="shared" si="3"/>
        <v>0</v>
      </c>
      <c r="AR306" s="187" t="s">
        <v>394</v>
      </c>
      <c r="AT306" s="187" t="s">
        <v>279</v>
      </c>
      <c r="AU306" s="187" t="s">
        <v>80</v>
      </c>
      <c r="AY306" s="17" t="s">
        <v>151</v>
      </c>
      <c r="BE306" s="188">
        <f t="shared" si="4"/>
        <v>0</v>
      </c>
      <c r="BF306" s="188">
        <f t="shared" si="5"/>
        <v>0</v>
      </c>
      <c r="BG306" s="188">
        <f t="shared" si="6"/>
        <v>0</v>
      </c>
      <c r="BH306" s="188">
        <f t="shared" si="7"/>
        <v>0</v>
      </c>
      <c r="BI306" s="188">
        <f t="shared" si="8"/>
        <v>0</v>
      </c>
      <c r="BJ306" s="17" t="s">
        <v>78</v>
      </c>
      <c r="BK306" s="188">
        <f t="shared" si="9"/>
        <v>0</v>
      </c>
      <c r="BL306" s="17" t="s">
        <v>232</v>
      </c>
      <c r="BM306" s="187" t="s">
        <v>411</v>
      </c>
    </row>
    <row r="307" spans="2:65" s="1" customFormat="1" ht="16.5" customHeight="1">
      <c r="B307" s="31"/>
      <c r="C307" s="219" t="s">
        <v>412</v>
      </c>
      <c r="D307" s="219" t="s">
        <v>279</v>
      </c>
      <c r="E307" s="220" t="s">
        <v>413</v>
      </c>
      <c r="F307" s="221" t="s">
        <v>414</v>
      </c>
      <c r="G307" s="222" t="s">
        <v>369</v>
      </c>
      <c r="H307" s="223">
        <v>1</v>
      </c>
      <c r="I307" s="224"/>
      <c r="J307" s="224">
        <f t="shared" si="0"/>
        <v>0</v>
      </c>
      <c r="K307" s="221" t="s">
        <v>1</v>
      </c>
      <c r="L307" s="225"/>
      <c r="M307" s="226" t="s">
        <v>1</v>
      </c>
      <c r="N307" s="227" t="s">
        <v>36</v>
      </c>
      <c r="O307" s="185">
        <v>0</v>
      </c>
      <c r="P307" s="185">
        <f t="shared" si="1"/>
        <v>0</v>
      </c>
      <c r="Q307" s="185">
        <v>3.5000000000000003E-2</v>
      </c>
      <c r="R307" s="185">
        <f t="shared" si="2"/>
        <v>3.5000000000000003E-2</v>
      </c>
      <c r="S307" s="185">
        <v>0</v>
      </c>
      <c r="T307" s="186">
        <f t="shared" si="3"/>
        <v>0</v>
      </c>
      <c r="AR307" s="187" t="s">
        <v>394</v>
      </c>
      <c r="AT307" s="187" t="s">
        <v>279</v>
      </c>
      <c r="AU307" s="187" t="s">
        <v>80</v>
      </c>
      <c r="AY307" s="17" t="s">
        <v>151</v>
      </c>
      <c r="BE307" s="188">
        <f t="shared" si="4"/>
        <v>0</v>
      </c>
      <c r="BF307" s="188">
        <f t="shared" si="5"/>
        <v>0</v>
      </c>
      <c r="BG307" s="188">
        <f t="shared" si="6"/>
        <v>0</v>
      </c>
      <c r="BH307" s="188">
        <f t="shared" si="7"/>
        <v>0</v>
      </c>
      <c r="BI307" s="188">
        <f t="shared" si="8"/>
        <v>0</v>
      </c>
      <c r="BJ307" s="17" t="s">
        <v>78</v>
      </c>
      <c r="BK307" s="188">
        <f t="shared" si="9"/>
        <v>0</v>
      </c>
      <c r="BL307" s="17" t="s">
        <v>232</v>
      </c>
      <c r="BM307" s="187" t="s">
        <v>415</v>
      </c>
    </row>
    <row r="308" spans="2:65" s="1" customFormat="1" ht="16.5" customHeight="1">
      <c r="B308" s="31"/>
      <c r="C308" s="219" t="s">
        <v>416</v>
      </c>
      <c r="D308" s="219" t="s">
        <v>279</v>
      </c>
      <c r="E308" s="220" t="s">
        <v>417</v>
      </c>
      <c r="F308" s="221" t="s">
        <v>418</v>
      </c>
      <c r="G308" s="222" t="s">
        <v>369</v>
      </c>
      <c r="H308" s="223">
        <v>1</v>
      </c>
      <c r="I308" s="224"/>
      <c r="J308" s="224">
        <f t="shared" si="0"/>
        <v>0</v>
      </c>
      <c r="K308" s="221" t="s">
        <v>1</v>
      </c>
      <c r="L308" s="225"/>
      <c r="M308" s="226" t="s">
        <v>1</v>
      </c>
      <c r="N308" s="227" t="s">
        <v>36</v>
      </c>
      <c r="O308" s="185">
        <v>0</v>
      </c>
      <c r="P308" s="185">
        <f t="shared" si="1"/>
        <v>0</v>
      </c>
      <c r="Q308" s="185">
        <v>0</v>
      </c>
      <c r="R308" s="185">
        <f t="shared" si="2"/>
        <v>0</v>
      </c>
      <c r="S308" s="185">
        <v>0</v>
      </c>
      <c r="T308" s="186">
        <f t="shared" si="3"/>
        <v>0</v>
      </c>
      <c r="AR308" s="187" t="s">
        <v>394</v>
      </c>
      <c r="AT308" s="187" t="s">
        <v>279</v>
      </c>
      <c r="AU308" s="187" t="s">
        <v>80</v>
      </c>
      <c r="AY308" s="17" t="s">
        <v>151</v>
      </c>
      <c r="BE308" s="188">
        <f t="shared" si="4"/>
        <v>0</v>
      </c>
      <c r="BF308" s="188">
        <f t="shared" si="5"/>
        <v>0</v>
      </c>
      <c r="BG308" s="188">
        <f t="shared" si="6"/>
        <v>0</v>
      </c>
      <c r="BH308" s="188">
        <f t="shared" si="7"/>
        <v>0</v>
      </c>
      <c r="BI308" s="188">
        <f t="shared" si="8"/>
        <v>0</v>
      </c>
      <c r="BJ308" s="17" t="s">
        <v>78</v>
      </c>
      <c r="BK308" s="188">
        <f t="shared" si="9"/>
        <v>0</v>
      </c>
      <c r="BL308" s="17" t="s">
        <v>232</v>
      </c>
      <c r="BM308" s="187" t="s">
        <v>419</v>
      </c>
    </row>
    <row r="309" spans="2:65" s="1" customFormat="1" ht="24" customHeight="1">
      <c r="B309" s="31"/>
      <c r="C309" s="219" t="s">
        <v>420</v>
      </c>
      <c r="D309" s="219" t="s">
        <v>279</v>
      </c>
      <c r="E309" s="220" t="s">
        <v>421</v>
      </c>
      <c r="F309" s="221" t="s">
        <v>422</v>
      </c>
      <c r="G309" s="222" t="s">
        <v>369</v>
      </c>
      <c r="H309" s="223">
        <v>1</v>
      </c>
      <c r="I309" s="224"/>
      <c r="J309" s="224">
        <f t="shared" si="0"/>
        <v>0</v>
      </c>
      <c r="K309" s="221" t="s">
        <v>383</v>
      </c>
      <c r="L309" s="225"/>
      <c r="M309" s="226" t="s">
        <v>1</v>
      </c>
      <c r="N309" s="227" t="s">
        <v>36</v>
      </c>
      <c r="O309" s="185">
        <v>0</v>
      </c>
      <c r="P309" s="185">
        <f t="shared" si="1"/>
        <v>0</v>
      </c>
      <c r="Q309" s="185">
        <v>1.49E-2</v>
      </c>
      <c r="R309" s="185">
        <f t="shared" si="2"/>
        <v>1.49E-2</v>
      </c>
      <c r="S309" s="185">
        <v>0</v>
      </c>
      <c r="T309" s="186">
        <f t="shared" si="3"/>
        <v>0</v>
      </c>
      <c r="AR309" s="187" t="s">
        <v>394</v>
      </c>
      <c r="AT309" s="187" t="s">
        <v>279</v>
      </c>
      <c r="AU309" s="187" t="s">
        <v>80</v>
      </c>
      <c r="AY309" s="17" t="s">
        <v>151</v>
      </c>
      <c r="BE309" s="188">
        <f t="shared" si="4"/>
        <v>0</v>
      </c>
      <c r="BF309" s="188">
        <f t="shared" si="5"/>
        <v>0</v>
      </c>
      <c r="BG309" s="188">
        <f t="shared" si="6"/>
        <v>0</v>
      </c>
      <c r="BH309" s="188">
        <f t="shared" si="7"/>
        <v>0</v>
      </c>
      <c r="BI309" s="188">
        <f t="shared" si="8"/>
        <v>0</v>
      </c>
      <c r="BJ309" s="17" t="s">
        <v>78</v>
      </c>
      <c r="BK309" s="188">
        <f t="shared" si="9"/>
        <v>0</v>
      </c>
      <c r="BL309" s="17" t="s">
        <v>232</v>
      </c>
      <c r="BM309" s="187" t="s">
        <v>423</v>
      </c>
    </row>
    <row r="310" spans="2:65" s="1" customFormat="1" ht="24" customHeight="1">
      <c r="B310" s="31"/>
      <c r="C310" s="219" t="s">
        <v>300</v>
      </c>
      <c r="D310" s="219" t="s">
        <v>279</v>
      </c>
      <c r="E310" s="220" t="s">
        <v>424</v>
      </c>
      <c r="F310" s="221" t="s">
        <v>425</v>
      </c>
      <c r="G310" s="222" t="s">
        <v>369</v>
      </c>
      <c r="H310" s="223">
        <v>5</v>
      </c>
      <c r="I310" s="224"/>
      <c r="J310" s="224">
        <f t="shared" si="0"/>
        <v>0</v>
      </c>
      <c r="K310" s="221" t="s">
        <v>1</v>
      </c>
      <c r="L310" s="225"/>
      <c r="M310" s="226" t="s">
        <v>1</v>
      </c>
      <c r="N310" s="227" t="s">
        <v>36</v>
      </c>
      <c r="O310" s="185">
        <v>0</v>
      </c>
      <c r="P310" s="185">
        <f t="shared" si="1"/>
        <v>0</v>
      </c>
      <c r="Q310" s="185">
        <v>4.7000000000000002E-3</v>
      </c>
      <c r="R310" s="185">
        <f t="shared" si="2"/>
        <v>2.35E-2</v>
      </c>
      <c r="S310" s="185">
        <v>0</v>
      </c>
      <c r="T310" s="186">
        <f t="shared" si="3"/>
        <v>0</v>
      </c>
      <c r="AR310" s="187" t="s">
        <v>394</v>
      </c>
      <c r="AT310" s="187" t="s">
        <v>279</v>
      </c>
      <c r="AU310" s="187" t="s">
        <v>80</v>
      </c>
      <c r="AY310" s="17" t="s">
        <v>151</v>
      </c>
      <c r="BE310" s="188">
        <f t="shared" si="4"/>
        <v>0</v>
      </c>
      <c r="BF310" s="188">
        <f t="shared" si="5"/>
        <v>0</v>
      </c>
      <c r="BG310" s="188">
        <f t="shared" si="6"/>
        <v>0</v>
      </c>
      <c r="BH310" s="188">
        <f t="shared" si="7"/>
        <v>0</v>
      </c>
      <c r="BI310" s="188">
        <f t="shared" si="8"/>
        <v>0</v>
      </c>
      <c r="BJ310" s="17" t="s">
        <v>78</v>
      </c>
      <c r="BK310" s="188">
        <f t="shared" si="9"/>
        <v>0</v>
      </c>
      <c r="BL310" s="17" t="s">
        <v>232</v>
      </c>
      <c r="BM310" s="187" t="s">
        <v>426</v>
      </c>
    </row>
    <row r="311" spans="2:65" s="1" customFormat="1" ht="24" customHeight="1">
      <c r="B311" s="31"/>
      <c r="C311" s="219" t="s">
        <v>427</v>
      </c>
      <c r="D311" s="219" t="s">
        <v>279</v>
      </c>
      <c r="E311" s="220" t="s">
        <v>428</v>
      </c>
      <c r="F311" s="221" t="s">
        <v>429</v>
      </c>
      <c r="G311" s="222" t="s">
        <v>369</v>
      </c>
      <c r="H311" s="223">
        <v>1</v>
      </c>
      <c r="I311" s="224"/>
      <c r="J311" s="224">
        <f t="shared" si="0"/>
        <v>0</v>
      </c>
      <c r="K311" s="221" t="s">
        <v>383</v>
      </c>
      <c r="L311" s="225"/>
      <c r="M311" s="226" t="s">
        <v>1</v>
      </c>
      <c r="N311" s="227" t="s">
        <v>36</v>
      </c>
      <c r="O311" s="185">
        <v>0</v>
      </c>
      <c r="P311" s="185">
        <f t="shared" si="1"/>
        <v>0</v>
      </c>
      <c r="Q311" s="185">
        <v>0.01</v>
      </c>
      <c r="R311" s="185">
        <f t="shared" si="2"/>
        <v>0.01</v>
      </c>
      <c r="S311" s="185">
        <v>0</v>
      </c>
      <c r="T311" s="186">
        <f t="shared" si="3"/>
        <v>0</v>
      </c>
      <c r="AR311" s="187" t="s">
        <v>394</v>
      </c>
      <c r="AT311" s="187" t="s">
        <v>279</v>
      </c>
      <c r="AU311" s="187" t="s">
        <v>80</v>
      </c>
      <c r="AY311" s="17" t="s">
        <v>151</v>
      </c>
      <c r="BE311" s="188">
        <f t="shared" si="4"/>
        <v>0</v>
      </c>
      <c r="BF311" s="188">
        <f t="shared" si="5"/>
        <v>0</v>
      </c>
      <c r="BG311" s="188">
        <f t="shared" si="6"/>
        <v>0</v>
      </c>
      <c r="BH311" s="188">
        <f t="shared" si="7"/>
        <v>0</v>
      </c>
      <c r="BI311" s="188">
        <f t="shared" si="8"/>
        <v>0</v>
      </c>
      <c r="BJ311" s="17" t="s">
        <v>78</v>
      </c>
      <c r="BK311" s="188">
        <f t="shared" si="9"/>
        <v>0</v>
      </c>
      <c r="BL311" s="17" t="s">
        <v>232</v>
      </c>
      <c r="BM311" s="187" t="s">
        <v>430</v>
      </c>
    </row>
    <row r="312" spans="2:65" s="1" customFormat="1" ht="24" customHeight="1">
      <c r="B312" s="31"/>
      <c r="C312" s="219" t="s">
        <v>431</v>
      </c>
      <c r="D312" s="219" t="s">
        <v>279</v>
      </c>
      <c r="E312" s="220" t="s">
        <v>432</v>
      </c>
      <c r="F312" s="221" t="s">
        <v>433</v>
      </c>
      <c r="G312" s="222" t="s">
        <v>369</v>
      </c>
      <c r="H312" s="223">
        <v>1</v>
      </c>
      <c r="I312" s="224"/>
      <c r="J312" s="224">
        <f t="shared" si="0"/>
        <v>0</v>
      </c>
      <c r="K312" s="221" t="s">
        <v>1</v>
      </c>
      <c r="L312" s="225"/>
      <c r="M312" s="226" t="s">
        <v>1</v>
      </c>
      <c r="N312" s="227" t="s">
        <v>36</v>
      </c>
      <c r="O312" s="185">
        <v>0</v>
      </c>
      <c r="P312" s="185">
        <f t="shared" si="1"/>
        <v>0</v>
      </c>
      <c r="Q312" s="185">
        <v>1.7000000000000001E-4</v>
      </c>
      <c r="R312" s="185">
        <f t="shared" si="2"/>
        <v>1.7000000000000001E-4</v>
      </c>
      <c r="S312" s="185">
        <v>0</v>
      </c>
      <c r="T312" s="186">
        <f t="shared" si="3"/>
        <v>0</v>
      </c>
      <c r="AR312" s="187" t="s">
        <v>394</v>
      </c>
      <c r="AT312" s="187" t="s">
        <v>279</v>
      </c>
      <c r="AU312" s="187" t="s">
        <v>80</v>
      </c>
      <c r="AY312" s="17" t="s">
        <v>151</v>
      </c>
      <c r="BE312" s="188">
        <f t="shared" si="4"/>
        <v>0</v>
      </c>
      <c r="BF312" s="188">
        <f t="shared" si="5"/>
        <v>0</v>
      </c>
      <c r="BG312" s="188">
        <f t="shared" si="6"/>
        <v>0</v>
      </c>
      <c r="BH312" s="188">
        <f t="shared" si="7"/>
        <v>0</v>
      </c>
      <c r="BI312" s="188">
        <f t="shared" si="8"/>
        <v>0</v>
      </c>
      <c r="BJ312" s="17" t="s">
        <v>78</v>
      </c>
      <c r="BK312" s="188">
        <f t="shared" si="9"/>
        <v>0</v>
      </c>
      <c r="BL312" s="17" t="s">
        <v>232</v>
      </c>
      <c r="BM312" s="187" t="s">
        <v>434</v>
      </c>
    </row>
    <row r="313" spans="2:65" s="13" customFormat="1" ht="11.25">
      <c r="B313" s="199"/>
      <c r="C313" s="200"/>
      <c r="D313" s="191" t="s">
        <v>160</v>
      </c>
      <c r="E313" s="201" t="s">
        <v>1</v>
      </c>
      <c r="F313" s="202" t="s">
        <v>78</v>
      </c>
      <c r="G313" s="200"/>
      <c r="H313" s="203">
        <v>1</v>
      </c>
      <c r="I313" s="200"/>
      <c r="J313" s="200"/>
      <c r="K313" s="200"/>
      <c r="L313" s="204"/>
      <c r="M313" s="205"/>
      <c r="N313" s="206"/>
      <c r="O313" s="206"/>
      <c r="P313" s="206"/>
      <c r="Q313" s="206"/>
      <c r="R313" s="206"/>
      <c r="S313" s="206"/>
      <c r="T313" s="207"/>
      <c r="AT313" s="208" t="s">
        <v>160</v>
      </c>
      <c r="AU313" s="208" t="s">
        <v>80</v>
      </c>
      <c r="AV313" s="13" t="s">
        <v>80</v>
      </c>
      <c r="AW313" s="13" t="s">
        <v>27</v>
      </c>
      <c r="AX313" s="13" t="s">
        <v>71</v>
      </c>
      <c r="AY313" s="208" t="s">
        <v>151</v>
      </c>
    </row>
    <row r="314" spans="2:65" s="14" customFormat="1" ht="11.25">
      <c r="B314" s="209"/>
      <c r="C314" s="210"/>
      <c r="D314" s="191" t="s">
        <v>160</v>
      </c>
      <c r="E314" s="211" t="s">
        <v>1</v>
      </c>
      <c r="F314" s="212" t="s">
        <v>165</v>
      </c>
      <c r="G314" s="210"/>
      <c r="H314" s="213">
        <v>1</v>
      </c>
      <c r="I314" s="210"/>
      <c r="J314" s="210"/>
      <c r="K314" s="210"/>
      <c r="L314" s="214"/>
      <c r="M314" s="215"/>
      <c r="N314" s="216"/>
      <c r="O314" s="216"/>
      <c r="P314" s="216"/>
      <c r="Q314" s="216"/>
      <c r="R314" s="216"/>
      <c r="S314" s="216"/>
      <c r="T314" s="217"/>
      <c r="AT314" s="218" t="s">
        <v>160</v>
      </c>
      <c r="AU314" s="218" t="s">
        <v>80</v>
      </c>
      <c r="AV314" s="14" t="s">
        <v>158</v>
      </c>
      <c r="AW314" s="14" t="s">
        <v>27</v>
      </c>
      <c r="AX314" s="14" t="s">
        <v>78</v>
      </c>
      <c r="AY314" s="218" t="s">
        <v>151</v>
      </c>
    </row>
    <row r="315" spans="2:65" s="1" customFormat="1" ht="24" customHeight="1">
      <c r="B315" s="31"/>
      <c r="C315" s="219" t="s">
        <v>435</v>
      </c>
      <c r="D315" s="219" t="s">
        <v>279</v>
      </c>
      <c r="E315" s="220" t="s">
        <v>436</v>
      </c>
      <c r="F315" s="221" t="s">
        <v>437</v>
      </c>
      <c r="G315" s="222" t="s">
        <v>369</v>
      </c>
      <c r="H315" s="223">
        <v>8</v>
      </c>
      <c r="I315" s="224"/>
      <c r="J315" s="224">
        <f>ROUND(I315*H315,2)</f>
        <v>0</v>
      </c>
      <c r="K315" s="221" t="s">
        <v>1</v>
      </c>
      <c r="L315" s="225"/>
      <c r="M315" s="226" t="s">
        <v>1</v>
      </c>
      <c r="N315" s="227" t="s">
        <v>36</v>
      </c>
      <c r="O315" s="185">
        <v>0</v>
      </c>
      <c r="P315" s="185">
        <f>O315*H315</f>
        <v>0</v>
      </c>
      <c r="Q315" s="185">
        <v>3.8999999999999999E-4</v>
      </c>
      <c r="R315" s="185">
        <f>Q315*H315</f>
        <v>3.1199999999999999E-3</v>
      </c>
      <c r="S315" s="185">
        <v>0</v>
      </c>
      <c r="T315" s="186">
        <f>S315*H315</f>
        <v>0</v>
      </c>
      <c r="AR315" s="187" t="s">
        <v>394</v>
      </c>
      <c r="AT315" s="187" t="s">
        <v>279</v>
      </c>
      <c r="AU315" s="187" t="s">
        <v>80</v>
      </c>
      <c r="AY315" s="17" t="s">
        <v>151</v>
      </c>
      <c r="BE315" s="188">
        <f>IF(N315="základní",J315,0)</f>
        <v>0</v>
      </c>
      <c r="BF315" s="188">
        <f>IF(N315="snížená",J315,0)</f>
        <v>0</v>
      </c>
      <c r="BG315" s="188">
        <f>IF(N315="zákl. přenesená",J315,0)</f>
        <v>0</v>
      </c>
      <c r="BH315" s="188">
        <f>IF(N315="sníž. přenesená",J315,0)</f>
        <v>0</v>
      </c>
      <c r="BI315" s="188">
        <f>IF(N315="nulová",J315,0)</f>
        <v>0</v>
      </c>
      <c r="BJ315" s="17" t="s">
        <v>78</v>
      </c>
      <c r="BK315" s="188">
        <f>ROUND(I315*H315,2)</f>
        <v>0</v>
      </c>
      <c r="BL315" s="17" t="s">
        <v>232</v>
      </c>
      <c r="BM315" s="187" t="s">
        <v>438</v>
      </c>
    </row>
    <row r="316" spans="2:65" s="13" customFormat="1" ht="11.25">
      <c r="B316" s="199"/>
      <c r="C316" s="200"/>
      <c r="D316" s="191" t="s">
        <v>160</v>
      </c>
      <c r="E316" s="201" t="s">
        <v>1</v>
      </c>
      <c r="F316" s="202" t="s">
        <v>177</v>
      </c>
      <c r="G316" s="200"/>
      <c r="H316" s="203">
        <v>8</v>
      </c>
      <c r="I316" s="200"/>
      <c r="J316" s="200"/>
      <c r="K316" s="200"/>
      <c r="L316" s="204"/>
      <c r="M316" s="205"/>
      <c r="N316" s="206"/>
      <c r="O316" s="206"/>
      <c r="P316" s="206"/>
      <c r="Q316" s="206"/>
      <c r="R316" s="206"/>
      <c r="S316" s="206"/>
      <c r="T316" s="207"/>
      <c r="AT316" s="208" t="s">
        <v>160</v>
      </c>
      <c r="AU316" s="208" t="s">
        <v>80</v>
      </c>
      <c r="AV316" s="13" t="s">
        <v>80</v>
      </c>
      <c r="AW316" s="13" t="s">
        <v>27</v>
      </c>
      <c r="AX316" s="13" t="s">
        <v>71</v>
      </c>
      <c r="AY316" s="208" t="s">
        <v>151</v>
      </c>
    </row>
    <row r="317" spans="2:65" s="14" customFormat="1" ht="11.25">
      <c r="B317" s="209"/>
      <c r="C317" s="210"/>
      <c r="D317" s="191" t="s">
        <v>160</v>
      </c>
      <c r="E317" s="211" t="s">
        <v>1</v>
      </c>
      <c r="F317" s="212" t="s">
        <v>165</v>
      </c>
      <c r="G317" s="210"/>
      <c r="H317" s="213">
        <v>8</v>
      </c>
      <c r="I317" s="210"/>
      <c r="J317" s="210"/>
      <c r="K317" s="210"/>
      <c r="L317" s="214"/>
      <c r="M317" s="215"/>
      <c r="N317" s="216"/>
      <c r="O317" s="216"/>
      <c r="P317" s="216"/>
      <c r="Q317" s="216"/>
      <c r="R317" s="216"/>
      <c r="S317" s="216"/>
      <c r="T317" s="217"/>
      <c r="AT317" s="218" t="s">
        <v>160</v>
      </c>
      <c r="AU317" s="218" t="s">
        <v>80</v>
      </c>
      <c r="AV317" s="14" t="s">
        <v>158</v>
      </c>
      <c r="AW317" s="14" t="s">
        <v>27</v>
      </c>
      <c r="AX317" s="14" t="s">
        <v>78</v>
      </c>
      <c r="AY317" s="218" t="s">
        <v>151</v>
      </c>
    </row>
    <row r="318" spans="2:65" s="1" customFormat="1" ht="16.5" customHeight="1">
      <c r="B318" s="31"/>
      <c r="C318" s="219" t="s">
        <v>439</v>
      </c>
      <c r="D318" s="219" t="s">
        <v>279</v>
      </c>
      <c r="E318" s="220" t="s">
        <v>440</v>
      </c>
      <c r="F318" s="221" t="s">
        <v>441</v>
      </c>
      <c r="G318" s="222" t="s">
        <v>369</v>
      </c>
      <c r="H318" s="223">
        <v>2</v>
      </c>
      <c r="I318" s="224"/>
      <c r="J318" s="224">
        <f>ROUND(I318*H318,2)</f>
        <v>0</v>
      </c>
      <c r="K318" s="221" t="s">
        <v>1</v>
      </c>
      <c r="L318" s="225"/>
      <c r="M318" s="226" t="s">
        <v>1</v>
      </c>
      <c r="N318" s="227" t="s">
        <v>36</v>
      </c>
      <c r="O318" s="185">
        <v>0</v>
      </c>
      <c r="P318" s="185">
        <f>O318*H318</f>
        <v>0</v>
      </c>
      <c r="Q318" s="185">
        <v>1.4E-3</v>
      </c>
      <c r="R318" s="185">
        <f>Q318*H318</f>
        <v>2.8E-3</v>
      </c>
      <c r="S318" s="185">
        <v>0</v>
      </c>
      <c r="T318" s="186">
        <f>S318*H318</f>
        <v>0</v>
      </c>
      <c r="AR318" s="187" t="s">
        <v>394</v>
      </c>
      <c r="AT318" s="187" t="s">
        <v>279</v>
      </c>
      <c r="AU318" s="187" t="s">
        <v>80</v>
      </c>
      <c r="AY318" s="17" t="s">
        <v>151</v>
      </c>
      <c r="BE318" s="188">
        <f>IF(N318="základní",J318,0)</f>
        <v>0</v>
      </c>
      <c r="BF318" s="188">
        <f>IF(N318="snížená",J318,0)</f>
        <v>0</v>
      </c>
      <c r="BG318" s="188">
        <f>IF(N318="zákl. přenesená",J318,0)</f>
        <v>0</v>
      </c>
      <c r="BH318" s="188">
        <f>IF(N318="sníž. přenesená",J318,0)</f>
        <v>0</v>
      </c>
      <c r="BI318" s="188">
        <f>IF(N318="nulová",J318,0)</f>
        <v>0</v>
      </c>
      <c r="BJ318" s="17" t="s">
        <v>78</v>
      </c>
      <c r="BK318" s="188">
        <f>ROUND(I318*H318,2)</f>
        <v>0</v>
      </c>
      <c r="BL318" s="17" t="s">
        <v>232</v>
      </c>
      <c r="BM318" s="187" t="s">
        <v>442</v>
      </c>
    </row>
    <row r="319" spans="2:65" s="13" customFormat="1" ht="11.25">
      <c r="B319" s="199"/>
      <c r="C319" s="200"/>
      <c r="D319" s="191" t="s">
        <v>160</v>
      </c>
      <c r="E319" s="201" t="s">
        <v>1</v>
      </c>
      <c r="F319" s="202" t="s">
        <v>80</v>
      </c>
      <c r="G319" s="200"/>
      <c r="H319" s="203">
        <v>2</v>
      </c>
      <c r="I319" s="200"/>
      <c r="J319" s="200"/>
      <c r="K319" s="200"/>
      <c r="L319" s="204"/>
      <c r="M319" s="205"/>
      <c r="N319" s="206"/>
      <c r="O319" s="206"/>
      <c r="P319" s="206"/>
      <c r="Q319" s="206"/>
      <c r="R319" s="206"/>
      <c r="S319" s="206"/>
      <c r="T319" s="207"/>
      <c r="AT319" s="208" t="s">
        <v>160</v>
      </c>
      <c r="AU319" s="208" t="s">
        <v>80</v>
      </c>
      <c r="AV319" s="13" t="s">
        <v>80</v>
      </c>
      <c r="AW319" s="13" t="s">
        <v>27</v>
      </c>
      <c r="AX319" s="13" t="s">
        <v>71</v>
      </c>
      <c r="AY319" s="208" t="s">
        <v>151</v>
      </c>
    </row>
    <row r="320" spans="2:65" s="14" customFormat="1" ht="11.25">
      <c r="B320" s="209"/>
      <c r="C320" s="210"/>
      <c r="D320" s="191" t="s">
        <v>160</v>
      </c>
      <c r="E320" s="211" t="s">
        <v>1</v>
      </c>
      <c r="F320" s="212" t="s">
        <v>165</v>
      </c>
      <c r="G320" s="210"/>
      <c r="H320" s="213">
        <v>2</v>
      </c>
      <c r="I320" s="210"/>
      <c r="J320" s="210"/>
      <c r="K320" s="210"/>
      <c r="L320" s="214"/>
      <c r="M320" s="215"/>
      <c r="N320" s="216"/>
      <c r="O320" s="216"/>
      <c r="P320" s="216"/>
      <c r="Q320" s="216"/>
      <c r="R320" s="216"/>
      <c r="S320" s="216"/>
      <c r="T320" s="217"/>
      <c r="AT320" s="218" t="s">
        <v>160</v>
      </c>
      <c r="AU320" s="218" t="s">
        <v>80</v>
      </c>
      <c r="AV320" s="14" t="s">
        <v>158</v>
      </c>
      <c r="AW320" s="14" t="s">
        <v>27</v>
      </c>
      <c r="AX320" s="14" t="s">
        <v>78</v>
      </c>
      <c r="AY320" s="218" t="s">
        <v>151</v>
      </c>
    </row>
    <row r="321" spans="2:65" s="1" customFormat="1" ht="16.5" customHeight="1">
      <c r="B321" s="31"/>
      <c r="C321" s="219" t="s">
        <v>443</v>
      </c>
      <c r="D321" s="219" t="s">
        <v>279</v>
      </c>
      <c r="E321" s="220" t="s">
        <v>444</v>
      </c>
      <c r="F321" s="221" t="s">
        <v>445</v>
      </c>
      <c r="G321" s="222" t="s">
        <v>369</v>
      </c>
      <c r="H321" s="223">
        <v>2</v>
      </c>
      <c r="I321" s="224"/>
      <c r="J321" s="224">
        <f>ROUND(I321*H321,2)</f>
        <v>0</v>
      </c>
      <c r="K321" s="221" t="s">
        <v>1</v>
      </c>
      <c r="L321" s="225"/>
      <c r="M321" s="226" t="s">
        <v>1</v>
      </c>
      <c r="N321" s="227" t="s">
        <v>36</v>
      </c>
      <c r="O321" s="185">
        <v>0</v>
      </c>
      <c r="P321" s="185">
        <f>O321*H321</f>
        <v>0</v>
      </c>
      <c r="Q321" s="185">
        <v>1.4E-3</v>
      </c>
      <c r="R321" s="185">
        <f>Q321*H321</f>
        <v>2.8E-3</v>
      </c>
      <c r="S321" s="185">
        <v>0</v>
      </c>
      <c r="T321" s="186">
        <f>S321*H321</f>
        <v>0</v>
      </c>
      <c r="AR321" s="187" t="s">
        <v>394</v>
      </c>
      <c r="AT321" s="187" t="s">
        <v>279</v>
      </c>
      <c r="AU321" s="187" t="s">
        <v>80</v>
      </c>
      <c r="AY321" s="17" t="s">
        <v>151</v>
      </c>
      <c r="BE321" s="188">
        <f>IF(N321="základní",J321,0)</f>
        <v>0</v>
      </c>
      <c r="BF321" s="188">
        <f>IF(N321="snížená",J321,0)</f>
        <v>0</v>
      </c>
      <c r="BG321" s="188">
        <f>IF(N321="zákl. přenesená",J321,0)</f>
        <v>0</v>
      </c>
      <c r="BH321" s="188">
        <f>IF(N321="sníž. přenesená",J321,0)</f>
        <v>0</v>
      </c>
      <c r="BI321" s="188">
        <f>IF(N321="nulová",J321,0)</f>
        <v>0</v>
      </c>
      <c r="BJ321" s="17" t="s">
        <v>78</v>
      </c>
      <c r="BK321" s="188">
        <f>ROUND(I321*H321,2)</f>
        <v>0</v>
      </c>
      <c r="BL321" s="17" t="s">
        <v>232</v>
      </c>
      <c r="BM321" s="187" t="s">
        <v>446</v>
      </c>
    </row>
    <row r="322" spans="2:65" s="13" customFormat="1" ht="11.25">
      <c r="B322" s="199"/>
      <c r="C322" s="200"/>
      <c r="D322" s="191" t="s">
        <v>160</v>
      </c>
      <c r="E322" s="201" t="s">
        <v>1</v>
      </c>
      <c r="F322" s="202" t="s">
        <v>80</v>
      </c>
      <c r="G322" s="200"/>
      <c r="H322" s="203">
        <v>2</v>
      </c>
      <c r="I322" s="200"/>
      <c r="J322" s="200"/>
      <c r="K322" s="200"/>
      <c r="L322" s="204"/>
      <c r="M322" s="205"/>
      <c r="N322" s="206"/>
      <c r="O322" s="206"/>
      <c r="P322" s="206"/>
      <c r="Q322" s="206"/>
      <c r="R322" s="206"/>
      <c r="S322" s="206"/>
      <c r="T322" s="207"/>
      <c r="AT322" s="208" t="s">
        <v>160</v>
      </c>
      <c r="AU322" s="208" t="s">
        <v>80</v>
      </c>
      <c r="AV322" s="13" t="s">
        <v>80</v>
      </c>
      <c r="AW322" s="13" t="s">
        <v>27</v>
      </c>
      <c r="AX322" s="13" t="s">
        <v>71</v>
      </c>
      <c r="AY322" s="208" t="s">
        <v>151</v>
      </c>
    </row>
    <row r="323" spans="2:65" s="14" customFormat="1" ht="11.25">
      <c r="B323" s="209"/>
      <c r="C323" s="210"/>
      <c r="D323" s="191" t="s">
        <v>160</v>
      </c>
      <c r="E323" s="211" t="s">
        <v>1</v>
      </c>
      <c r="F323" s="212" t="s">
        <v>165</v>
      </c>
      <c r="G323" s="210"/>
      <c r="H323" s="213">
        <v>2</v>
      </c>
      <c r="I323" s="210"/>
      <c r="J323" s="210"/>
      <c r="K323" s="210"/>
      <c r="L323" s="214"/>
      <c r="M323" s="215"/>
      <c r="N323" s="216"/>
      <c r="O323" s="216"/>
      <c r="P323" s="216"/>
      <c r="Q323" s="216"/>
      <c r="R323" s="216"/>
      <c r="S323" s="216"/>
      <c r="T323" s="217"/>
      <c r="AT323" s="218" t="s">
        <v>160</v>
      </c>
      <c r="AU323" s="218" t="s">
        <v>80</v>
      </c>
      <c r="AV323" s="14" t="s">
        <v>158</v>
      </c>
      <c r="AW323" s="14" t="s">
        <v>27</v>
      </c>
      <c r="AX323" s="14" t="s">
        <v>78</v>
      </c>
      <c r="AY323" s="218" t="s">
        <v>151</v>
      </c>
    </row>
    <row r="324" spans="2:65" s="1" customFormat="1" ht="16.5" customHeight="1">
      <c r="B324" s="31"/>
      <c r="C324" s="219" t="s">
        <v>447</v>
      </c>
      <c r="D324" s="219" t="s">
        <v>279</v>
      </c>
      <c r="E324" s="220" t="s">
        <v>448</v>
      </c>
      <c r="F324" s="221" t="s">
        <v>449</v>
      </c>
      <c r="G324" s="222" t="s">
        <v>369</v>
      </c>
      <c r="H324" s="223">
        <v>2</v>
      </c>
      <c r="I324" s="224"/>
      <c r="J324" s="224">
        <f>ROUND(I324*H324,2)</f>
        <v>0</v>
      </c>
      <c r="K324" s="221" t="s">
        <v>1</v>
      </c>
      <c r="L324" s="225"/>
      <c r="M324" s="226" t="s">
        <v>1</v>
      </c>
      <c r="N324" s="227" t="s">
        <v>36</v>
      </c>
      <c r="O324" s="185">
        <v>0</v>
      </c>
      <c r="P324" s="185">
        <f>O324*H324</f>
        <v>0</v>
      </c>
      <c r="Q324" s="185">
        <v>1.4E-3</v>
      </c>
      <c r="R324" s="185">
        <f>Q324*H324</f>
        <v>2.8E-3</v>
      </c>
      <c r="S324" s="185">
        <v>0</v>
      </c>
      <c r="T324" s="186">
        <f>S324*H324</f>
        <v>0</v>
      </c>
      <c r="AR324" s="187" t="s">
        <v>394</v>
      </c>
      <c r="AT324" s="187" t="s">
        <v>279</v>
      </c>
      <c r="AU324" s="187" t="s">
        <v>80</v>
      </c>
      <c r="AY324" s="17" t="s">
        <v>151</v>
      </c>
      <c r="BE324" s="188">
        <f>IF(N324="základní",J324,0)</f>
        <v>0</v>
      </c>
      <c r="BF324" s="188">
        <f>IF(N324="snížená",J324,0)</f>
        <v>0</v>
      </c>
      <c r="BG324" s="188">
        <f>IF(N324="zákl. přenesená",J324,0)</f>
        <v>0</v>
      </c>
      <c r="BH324" s="188">
        <f>IF(N324="sníž. přenesená",J324,0)</f>
        <v>0</v>
      </c>
      <c r="BI324" s="188">
        <f>IF(N324="nulová",J324,0)</f>
        <v>0</v>
      </c>
      <c r="BJ324" s="17" t="s">
        <v>78</v>
      </c>
      <c r="BK324" s="188">
        <f>ROUND(I324*H324,2)</f>
        <v>0</v>
      </c>
      <c r="BL324" s="17" t="s">
        <v>232</v>
      </c>
      <c r="BM324" s="187" t="s">
        <v>450</v>
      </c>
    </row>
    <row r="325" spans="2:65" s="1" customFormat="1" ht="16.5" customHeight="1">
      <c r="B325" s="31"/>
      <c r="C325" s="219" t="s">
        <v>451</v>
      </c>
      <c r="D325" s="219" t="s">
        <v>279</v>
      </c>
      <c r="E325" s="220" t="s">
        <v>452</v>
      </c>
      <c r="F325" s="221" t="s">
        <v>453</v>
      </c>
      <c r="G325" s="222" t="s">
        <v>369</v>
      </c>
      <c r="H325" s="223">
        <v>3</v>
      </c>
      <c r="I325" s="224"/>
      <c r="J325" s="224">
        <f>ROUND(I325*H325,2)</f>
        <v>0</v>
      </c>
      <c r="K325" s="221" t="s">
        <v>383</v>
      </c>
      <c r="L325" s="225"/>
      <c r="M325" s="226" t="s">
        <v>1</v>
      </c>
      <c r="N325" s="227" t="s">
        <v>36</v>
      </c>
      <c r="O325" s="185">
        <v>0</v>
      </c>
      <c r="P325" s="185">
        <f>O325*H325</f>
        <v>0</v>
      </c>
      <c r="Q325" s="185">
        <v>1.4E-3</v>
      </c>
      <c r="R325" s="185">
        <f>Q325*H325</f>
        <v>4.1999999999999997E-3</v>
      </c>
      <c r="S325" s="185">
        <v>0</v>
      </c>
      <c r="T325" s="186">
        <f>S325*H325</f>
        <v>0</v>
      </c>
      <c r="AR325" s="187" t="s">
        <v>394</v>
      </c>
      <c r="AT325" s="187" t="s">
        <v>279</v>
      </c>
      <c r="AU325" s="187" t="s">
        <v>80</v>
      </c>
      <c r="AY325" s="17" t="s">
        <v>151</v>
      </c>
      <c r="BE325" s="188">
        <f>IF(N325="základní",J325,0)</f>
        <v>0</v>
      </c>
      <c r="BF325" s="188">
        <f>IF(N325="snížená",J325,0)</f>
        <v>0</v>
      </c>
      <c r="BG325" s="188">
        <f>IF(N325="zákl. přenesená",J325,0)</f>
        <v>0</v>
      </c>
      <c r="BH325" s="188">
        <f>IF(N325="sníž. přenesená",J325,0)</f>
        <v>0</v>
      </c>
      <c r="BI325" s="188">
        <f>IF(N325="nulová",J325,0)</f>
        <v>0</v>
      </c>
      <c r="BJ325" s="17" t="s">
        <v>78</v>
      </c>
      <c r="BK325" s="188">
        <f>ROUND(I325*H325,2)</f>
        <v>0</v>
      </c>
      <c r="BL325" s="17" t="s">
        <v>232</v>
      </c>
      <c r="BM325" s="187" t="s">
        <v>454</v>
      </c>
    </row>
    <row r="326" spans="2:65" s="1" customFormat="1" ht="16.5" customHeight="1">
      <c r="B326" s="31"/>
      <c r="C326" s="219" t="s">
        <v>455</v>
      </c>
      <c r="D326" s="219" t="s">
        <v>279</v>
      </c>
      <c r="E326" s="220" t="s">
        <v>456</v>
      </c>
      <c r="F326" s="221" t="s">
        <v>457</v>
      </c>
      <c r="G326" s="222" t="s">
        <v>369</v>
      </c>
      <c r="H326" s="223">
        <v>2</v>
      </c>
      <c r="I326" s="224"/>
      <c r="J326" s="224">
        <f>ROUND(I326*H326,2)</f>
        <v>0</v>
      </c>
      <c r="K326" s="221" t="s">
        <v>1</v>
      </c>
      <c r="L326" s="225"/>
      <c r="M326" s="226" t="s">
        <v>1</v>
      </c>
      <c r="N326" s="227" t="s">
        <v>36</v>
      </c>
      <c r="O326" s="185">
        <v>0</v>
      </c>
      <c r="P326" s="185">
        <f>O326*H326</f>
        <v>0</v>
      </c>
      <c r="Q326" s="185">
        <v>1.4E-3</v>
      </c>
      <c r="R326" s="185">
        <f>Q326*H326</f>
        <v>2.8E-3</v>
      </c>
      <c r="S326" s="185">
        <v>0</v>
      </c>
      <c r="T326" s="186">
        <f>S326*H326</f>
        <v>0</v>
      </c>
      <c r="AR326" s="187" t="s">
        <v>394</v>
      </c>
      <c r="AT326" s="187" t="s">
        <v>279</v>
      </c>
      <c r="AU326" s="187" t="s">
        <v>80</v>
      </c>
      <c r="AY326" s="17" t="s">
        <v>151</v>
      </c>
      <c r="BE326" s="188">
        <f>IF(N326="základní",J326,0)</f>
        <v>0</v>
      </c>
      <c r="BF326" s="188">
        <f>IF(N326="snížená",J326,0)</f>
        <v>0</v>
      </c>
      <c r="BG326" s="188">
        <f>IF(N326="zákl. přenesená",J326,0)</f>
        <v>0</v>
      </c>
      <c r="BH326" s="188">
        <f>IF(N326="sníž. přenesená",J326,0)</f>
        <v>0</v>
      </c>
      <c r="BI326" s="188">
        <f>IF(N326="nulová",J326,0)</f>
        <v>0</v>
      </c>
      <c r="BJ326" s="17" t="s">
        <v>78</v>
      </c>
      <c r="BK326" s="188">
        <f>ROUND(I326*H326,2)</f>
        <v>0</v>
      </c>
      <c r="BL326" s="17" t="s">
        <v>232</v>
      </c>
      <c r="BM326" s="187" t="s">
        <v>458</v>
      </c>
    </row>
    <row r="327" spans="2:65" s="1" customFormat="1" ht="16.5" customHeight="1">
      <c r="B327" s="31"/>
      <c r="C327" s="177" t="s">
        <v>459</v>
      </c>
      <c r="D327" s="177" t="s">
        <v>153</v>
      </c>
      <c r="E327" s="178" t="s">
        <v>460</v>
      </c>
      <c r="F327" s="179" t="s">
        <v>461</v>
      </c>
      <c r="G327" s="180" t="s">
        <v>369</v>
      </c>
      <c r="H327" s="181">
        <v>4</v>
      </c>
      <c r="I327" s="182"/>
      <c r="J327" s="182">
        <f>ROUND(I327*H327,2)</f>
        <v>0</v>
      </c>
      <c r="K327" s="179" t="s">
        <v>157</v>
      </c>
      <c r="L327" s="35"/>
      <c r="M327" s="183" t="s">
        <v>1</v>
      </c>
      <c r="N327" s="184" t="s">
        <v>36</v>
      </c>
      <c r="O327" s="185">
        <v>0.10100000000000001</v>
      </c>
      <c r="P327" s="185">
        <f>O327*H327</f>
        <v>0.40400000000000003</v>
      </c>
      <c r="Q327" s="185">
        <v>0</v>
      </c>
      <c r="R327" s="185">
        <f>Q327*H327</f>
        <v>0</v>
      </c>
      <c r="S327" s="185">
        <v>0</v>
      </c>
      <c r="T327" s="186">
        <f>S327*H327</f>
        <v>0</v>
      </c>
      <c r="AR327" s="187" t="s">
        <v>232</v>
      </c>
      <c r="AT327" s="187" t="s">
        <v>153</v>
      </c>
      <c r="AU327" s="187" t="s">
        <v>80</v>
      </c>
      <c r="AY327" s="17" t="s">
        <v>151</v>
      </c>
      <c r="BE327" s="188">
        <f>IF(N327="základní",J327,0)</f>
        <v>0</v>
      </c>
      <c r="BF327" s="188">
        <f>IF(N327="snížená",J327,0)</f>
        <v>0</v>
      </c>
      <c r="BG327" s="188">
        <f>IF(N327="zákl. přenesená",J327,0)</f>
        <v>0</v>
      </c>
      <c r="BH327" s="188">
        <f>IF(N327="sníž. přenesená",J327,0)</f>
        <v>0</v>
      </c>
      <c r="BI327" s="188">
        <f>IF(N327="nulová",J327,0)</f>
        <v>0</v>
      </c>
      <c r="BJ327" s="17" t="s">
        <v>78</v>
      </c>
      <c r="BK327" s="188">
        <f>ROUND(I327*H327,2)</f>
        <v>0</v>
      </c>
      <c r="BL327" s="17" t="s">
        <v>232</v>
      </c>
      <c r="BM327" s="187" t="s">
        <v>462</v>
      </c>
    </row>
    <row r="328" spans="2:65" s="13" customFormat="1" ht="11.25">
      <c r="B328" s="199"/>
      <c r="C328" s="200"/>
      <c r="D328" s="191" t="s">
        <v>160</v>
      </c>
      <c r="E328" s="201" t="s">
        <v>1</v>
      </c>
      <c r="F328" s="202" t="s">
        <v>158</v>
      </c>
      <c r="G328" s="200"/>
      <c r="H328" s="203">
        <v>4</v>
      </c>
      <c r="I328" s="200"/>
      <c r="J328" s="200"/>
      <c r="K328" s="200"/>
      <c r="L328" s="204"/>
      <c r="M328" s="205"/>
      <c r="N328" s="206"/>
      <c r="O328" s="206"/>
      <c r="P328" s="206"/>
      <c r="Q328" s="206"/>
      <c r="R328" s="206"/>
      <c r="S328" s="206"/>
      <c r="T328" s="207"/>
      <c r="AT328" s="208" t="s">
        <v>160</v>
      </c>
      <c r="AU328" s="208" t="s">
        <v>80</v>
      </c>
      <c r="AV328" s="13" t="s">
        <v>80</v>
      </c>
      <c r="AW328" s="13" t="s">
        <v>27</v>
      </c>
      <c r="AX328" s="13" t="s">
        <v>71</v>
      </c>
      <c r="AY328" s="208" t="s">
        <v>151</v>
      </c>
    </row>
    <row r="329" spans="2:65" s="14" customFormat="1" ht="11.25">
      <c r="B329" s="209"/>
      <c r="C329" s="210"/>
      <c r="D329" s="191" t="s">
        <v>160</v>
      </c>
      <c r="E329" s="211" t="s">
        <v>1</v>
      </c>
      <c r="F329" s="212" t="s">
        <v>165</v>
      </c>
      <c r="G329" s="210"/>
      <c r="H329" s="213">
        <v>4</v>
      </c>
      <c r="I329" s="210"/>
      <c r="J329" s="210"/>
      <c r="K329" s="210"/>
      <c r="L329" s="214"/>
      <c r="M329" s="215"/>
      <c r="N329" s="216"/>
      <c r="O329" s="216"/>
      <c r="P329" s="216"/>
      <c r="Q329" s="216"/>
      <c r="R329" s="216"/>
      <c r="S329" s="216"/>
      <c r="T329" s="217"/>
      <c r="AT329" s="218" t="s">
        <v>160</v>
      </c>
      <c r="AU329" s="218" t="s">
        <v>80</v>
      </c>
      <c r="AV329" s="14" t="s">
        <v>158</v>
      </c>
      <c r="AW329" s="14" t="s">
        <v>27</v>
      </c>
      <c r="AX329" s="14" t="s">
        <v>78</v>
      </c>
      <c r="AY329" s="218" t="s">
        <v>151</v>
      </c>
    </row>
    <row r="330" spans="2:65" s="1" customFormat="1" ht="24" customHeight="1">
      <c r="B330" s="31"/>
      <c r="C330" s="219" t="s">
        <v>463</v>
      </c>
      <c r="D330" s="219" t="s">
        <v>279</v>
      </c>
      <c r="E330" s="220" t="s">
        <v>464</v>
      </c>
      <c r="F330" s="221" t="s">
        <v>465</v>
      </c>
      <c r="G330" s="222" t="s">
        <v>369</v>
      </c>
      <c r="H330" s="223">
        <v>4</v>
      </c>
      <c r="I330" s="224"/>
      <c r="J330" s="224">
        <f>ROUND(I330*H330,2)</f>
        <v>0</v>
      </c>
      <c r="K330" s="221" t="s">
        <v>1</v>
      </c>
      <c r="L330" s="225"/>
      <c r="M330" s="226" t="s">
        <v>1</v>
      </c>
      <c r="N330" s="227" t="s">
        <v>36</v>
      </c>
      <c r="O330" s="185">
        <v>0</v>
      </c>
      <c r="P330" s="185">
        <f>O330*H330</f>
        <v>0</v>
      </c>
      <c r="Q330" s="185">
        <v>0</v>
      </c>
      <c r="R330" s="185">
        <f>Q330*H330</f>
        <v>0</v>
      </c>
      <c r="S330" s="185">
        <v>0</v>
      </c>
      <c r="T330" s="186">
        <f>S330*H330</f>
        <v>0</v>
      </c>
      <c r="AR330" s="187" t="s">
        <v>177</v>
      </c>
      <c r="AT330" s="187" t="s">
        <v>279</v>
      </c>
      <c r="AU330" s="187" t="s">
        <v>80</v>
      </c>
      <c r="AY330" s="17" t="s">
        <v>151</v>
      </c>
      <c r="BE330" s="188">
        <f>IF(N330="základní",J330,0)</f>
        <v>0</v>
      </c>
      <c r="BF330" s="188">
        <f>IF(N330="snížená",J330,0)</f>
        <v>0</v>
      </c>
      <c r="BG330" s="188">
        <f>IF(N330="zákl. přenesená",J330,0)</f>
        <v>0</v>
      </c>
      <c r="BH330" s="188">
        <f>IF(N330="sníž. přenesená",J330,0)</f>
        <v>0</v>
      </c>
      <c r="BI330" s="188">
        <f>IF(N330="nulová",J330,0)</f>
        <v>0</v>
      </c>
      <c r="BJ330" s="17" t="s">
        <v>78</v>
      </c>
      <c r="BK330" s="188">
        <f>ROUND(I330*H330,2)</f>
        <v>0</v>
      </c>
      <c r="BL330" s="17" t="s">
        <v>158</v>
      </c>
      <c r="BM330" s="187" t="s">
        <v>466</v>
      </c>
    </row>
    <row r="331" spans="2:65" s="13" customFormat="1" ht="11.25">
      <c r="B331" s="199"/>
      <c r="C331" s="200"/>
      <c r="D331" s="191" t="s">
        <v>160</v>
      </c>
      <c r="E331" s="201" t="s">
        <v>1</v>
      </c>
      <c r="F331" s="202" t="s">
        <v>158</v>
      </c>
      <c r="G331" s="200"/>
      <c r="H331" s="203">
        <v>4</v>
      </c>
      <c r="I331" s="200"/>
      <c r="J331" s="200"/>
      <c r="K331" s="200"/>
      <c r="L331" s="204"/>
      <c r="M331" s="205"/>
      <c r="N331" s="206"/>
      <c r="O331" s="206"/>
      <c r="P331" s="206"/>
      <c r="Q331" s="206"/>
      <c r="R331" s="206"/>
      <c r="S331" s="206"/>
      <c r="T331" s="207"/>
      <c r="AT331" s="208" t="s">
        <v>160</v>
      </c>
      <c r="AU331" s="208" t="s">
        <v>80</v>
      </c>
      <c r="AV331" s="13" t="s">
        <v>80</v>
      </c>
      <c r="AW331" s="13" t="s">
        <v>27</v>
      </c>
      <c r="AX331" s="13" t="s">
        <v>71</v>
      </c>
      <c r="AY331" s="208" t="s">
        <v>151</v>
      </c>
    </row>
    <row r="332" spans="2:65" s="14" customFormat="1" ht="11.25">
      <c r="B332" s="209"/>
      <c r="C332" s="210"/>
      <c r="D332" s="191" t="s">
        <v>160</v>
      </c>
      <c r="E332" s="211" t="s">
        <v>1</v>
      </c>
      <c r="F332" s="212" t="s">
        <v>165</v>
      </c>
      <c r="G332" s="210"/>
      <c r="H332" s="213">
        <v>4</v>
      </c>
      <c r="I332" s="210"/>
      <c r="J332" s="210"/>
      <c r="K332" s="210"/>
      <c r="L332" s="214"/>
      <c r="M332" s="215"/>
      <c r="N332" s="216"/>
      <c r="O332" s="216"/>
      <c r="P332" s="216"/>
      <c r="Q332" s="216"/>
      <c r="R332" s="216"/>
      <c r="S332" s="216"/>
      <c r="T332" s="217"/>
      <c r="AT332" s="218" t="s">
        <v>160</v>
      </c>
      <c r="AU332" s="218" t="s">
        <v>80</v>
      </c>
      <c r="AV332" s="14" t="s">
        <v>158</v>
      </c>
      <c r="AW332" s="14" t="s">
        <v>27</v>
      </c>
      <c r="AX332" s="14" t="s">
        <v>78</v>
      </c>
      <c r="AY332" s="218" t="s">
        <v>151</v>
      </c>
    </row>
    <row r="333" spans="2:65" s="1" customFormat="1" ht="24" customHeight="1">
      <c r="B333" s="31"/>
      <c r="C333" s="219" t="s">
        <v>467</v>
      </c>
      <c r="D333" s="219" t="s">
        <v>279</v>
      </c>
      <c r="E333" s="220" t="s">
        <v>468</v>
      </c>
      <c r="F333" s="221" t="s">
        <v>469</v>
      </c>
      <c r="G333" s="222" t="s">
        <v>369</v>
      </c>
      <c r="H333" s="223">
        <v>4</v>
      </c>
      <c r="I333" s="224"/>
      <c r="J333" s="224">
        <f>ROUND(I333*H333,2)</f>
        <v>0</v>
      </c>
      <c r="K333" s="221" t="s">
        <v>1</v>
      </c>
      <c r="L333" s="225"/>
      <c r="M333" s="226" t="s">
        <v>1</v>
      </c>
      <c r="N333" s="227" t="s">
        <v>36</v>
      </c>
      <c r="O333" s="185">
        <v>0</v>
      </c>
      <c r="P333" s="185">
        <f>O333*H333</f>
        <v>0</v>
      </c>
      <c r="Q333" s="185">
        <v>0</v>
      </c>
      <c r="R333" s="185">
        <f>Q333*H333</f>
        <v>0</v>
      </c>
      <c r="S333" s="185">
        <v>0</v>
      </c>
      <c r="T333" s="186">
        <f>S333*H333</f>
        <v>0</v>
      </c>
      <c r="AR333" s="187" t="s">
        <v>177</v>
      </c>
      <c r="AT333" s="187" t="s">
        <v>279</v>
      </c>
      <c r="AU333" s="187" t="s">
        <v>80</v>
      </c>
      <c r="AY333" s="17" t="s">
        <v>151</v>
      </c>
      <c r="BE333" s="188">
        <f>IF(N333="základní",J333,0)</f>
        <v>0</v>
      </c>
      <c r="BF333" s="188">
        <f>IF(N333="snížená",J333,0)</f>
        <v>0</v>
      </c>
      <c r="BG333" s="188">
        <f>IF(N333="zákl. přenesená",J333,0)</f>
        <v>0</v>
      </c>
      <c r="BH333" s="188">
        <f>IF(N333="sníž. přenesená",J333,0)</f>
        <v>0</v>
      </c>
      <c r="BI333" s="188">
        <f>IF(N333="nulová",J333,0)</f>
        <v>0</v>
      </c>
      <c r="BJ333" s="17" t="s">
        <v>78</v>
      </c>
      <c r="BK333" s="188">
        <f>ROUND(I333*H333,2)</f>
        <v>0</v>
      </c>
      <c r="BL333" s="17" t="s">
        <v>158</v>
      </c>
      <c r="BM333" s="187" t="s">
        <v>470</v>
      </c>
    </row>
    <row r="334" spans="2:65" s="13" customFormat="1" ht="11.25">
      <c r="B334" s="199"/>
      <c r="C334" s="200"/>
      <c r="D334" s="191" t="s">
        <v>160</v>
      </c>
      <c r="E334" s="201" t="s">
        <v>1</v>
      </c>
      <c r="F334" s="202" t="s">
        <v>158</v>
      </c>
      <c r="G334" s="200"/>
      <c r="H334" s="203">
        <v>4</v>
      </c>
      <c r="I334" s="200"/>
      <c r="J334" s="200"/>
      <c r="K334" s="200"/>
      <c r="L334" s="204"/>
      <c r="M334" s="205"/>
      <c r="N334" s="206"/>
      <c r="O334" s="206"/>
      <c r="P334" s="206"/>
      <c r="Q334" s="206"/>
      <c r="R334" s="206"/>
      <c r="S334" s="206"/>
      <c r="T334" s="207"/>
      <c r="AT334" s="208" t="s">
        <v>160</v>
      </c>
      <c r="AU334" s="208" t="s">
        <v>80</v>
      </c>
      <c r="AV334" s="13" t="s">
        <v>80</v>
      </c>
      <c r="AW334" s="13" t="s">
        <v>27</v>
      </c>
      <c r="AX334" s="13" t="s">
        <v>71</v>
      </c>
      <c r="AY334" s="208" t="s">
        <v>151</v>
      </c>
    </row>
    <row r="335" spans="2:65" s="14" customFormat="1" ht="11.25">
      <c r="B335" s="209"/>
      <c r="C335" s="210"/>
      <c r="D335" s="191" t="s">
        <v>160</v>
      </c>
      <c r="E335" s="211" t="s">
        <v>1</v>
      </c>
      <c r="F335" s="212" t="s">
        <v>165</v>
      </c>
      <c r="G335" s="210"/>
      <c r="H335" s="213">
        <v>4</v>
      </c>
      <c r="I335" s="210"/>
      <c r="J335" s="210"/>
      <c r="K335" s="210"/>
      <c r="L335" s="214"/>
      <c r="M335" s="215"/>
      <c r="N335" s="216"/>
      <c r="O335" s="216"/>
      <c r="P335" s="216"/>
      <c r="Q335" s="216"/>
      <c r="R335" s="216"/>
      <c r="S335" s="216"/>
      <c r="T335" s="217"/>
      <c r="AT335" s="218" t="s">
        <v>160</v>
      </c>
      <c r="AU335" s="218" t="s">
        <v>80</v>
      </c>
      <c r="AV335" s="14" t="s">
        <v>158</v>
      </c>
      <c r="AW335" s="14" t="s">
        <v>27</v>
      </c>
      <c r="AX335" s="14" t="s">
        <v>78</v>
      </c>
      <c r="AY335" s="218" t="s">
        <v>151</v>
      </c>
    </row>
    <row r="336" spans="2:65" s="1" customFormat="1" ht="16.5" customHeight="1">
      <c r="B336" s="31"/>
      <c r="C336" s="177" t="s">
        <v>471</v>
      </c>
      <c r="D336" s="177" t="s">
        <v>153</v>
      </c>
      <c r="E336" s="178" t="s">
        <v>472</v>
      </c>
      <c r="F336" s="179" t="s">
        <v>473</v>
      </c>
      <c r="G336" s="180" t="s">
        <v>173</v>
      </c>
      <c r="H336" s="181">
        <v>490.05</v>
      </c>
      <c r="I336" s="182"/>
      <c r="J336" s="182">
        <f>ROUND(I336*H336,2)</f>
        <v>0</v>
      </c>
      <c r="K336" s="179" t="s">
        <v>157</v>
      </c>
      <c r="L336" s="35"/>
      <c r="M336" s="183" t="s">
        <v>1</v>
      </c>
      <c r="N336" s="184" t="s">
        <v>36</v>
      </c>
      <c r="O336" s="185">
        <v>0.17899999999999999</v>
      </c>
      <c r="P336" s="185">
        <f>O336*H336</f>
        <v>87.718949999999992</v>
      </c>
      <c r="Q336" s="185">
        <v>4.0000000000000002E-4</v>
      </c>
      <c r="R336" s="185">
        <f>Q336*H336</f>
        <v>0.19602000000000003</v>
      </c>
      <c r="S336" s="185">
        <v>0</v>
      </c>
      <c r="T336" s="186">
        <f>S336*H336</f>
        <v>0</v>
      </c>
      <c r="AR336" s="187" t="s">
        <v>232</v>
      </c>
      <c r="AT336" s="187" t="s">
        <v>153</v>
      </c>
      <c r="AU336" s="187" t="s">
        <v>80</v>
      </c>
      <c r="AY336" s="17" t="s">
        <v>151</v>
      </c>
      <c r="BE336" s="188">
        <f>IF(N336="základní",J336,0)</f>
        <v>0</v>
      </c>
      <c r="BF336" s="188">
        <f>IF(N336="snížená",J336,0)</f>
        <v>0</v>
      </c>
      <c r="BG336" s="188">
        <f>IF(N336="zákl. přenesená",J336,0)</f>
        <v>0</v>
      </c>
      <c r="BH336" s="188">
        <f>IF(N336="sníž. přenesená",J336,0)</f>
        <v>0</v>
      </c>
      <c r="BI336" s="188">
        <f>IF(N336="nulová",J336,0)</f>
        <v>0</v>
      </c>
      <c r="BJ336" s="17" t="s">
        <v>78</v>
      </c>
      <c r="BK336" s="188">
        <f>ROUND(I336*H336,2)</f>
        <v>0</v>
      </c>
      <c r="BL336" s="17" t="s">
        <v>232</v>
      </c>
      <c r="BM336" s="187" t="s">
        <v>474</v>
      </c>
    </row>
    <row r="337" spans="2:65" s="12" customFormat="1" ht="11.25">
      <c r="B337" s="189"/>
      <c r="C337" s="190"/>
      <c r="D337" s="191" t="s">
        <v>160</v>
      </c>
      <c r="E337" s="192" t="s">
        <v>1</v>
      </c>
      <c r="F337" s="193" t="s">
        <v>475</v>
      </c>
      <c r="G337" s="190"/>
      <c r="H337" s="192" t="s">
        <v>1</v>
      </c>
      <c r="I337" s="190"/>
      <c r="J337" s="190"/>
      <c r="K337" s="190"/>
      <c r="L337" s="194"/>
      <c r="M337" s="195"/>
      <c r="N337" s="196"/>
      <c r="O337" s="196"/>
      <c r="P337" s="196"/>
      <c r="Q337" s="196"/>
      <c r="R337" s="196"/>
      <c r="S337" s="196"/>
      <c r="T337" s="197"/>
      <c r="AT337" s="198" t="s">
        <v>160</v>
      </c>
      <c r="AU337" s="198" t="s">
        <v>80</v>
      </c>
      <c r="AV337" s="12" t="s">
        <v>78</v>
      </c>
      <c r="AW337" s="12" t="s">
        <v>27</v>
      </c>
      <c r="AX337" s="12" t="s">
        <v>71</v>
      </c>
      <c r="AY337" s="198" t="s">
        <v>151</v>
      </c>
    </row>
    <row r="338" spans="2:65" s="13" customFormat="1" ht="11.25">
      <c r="B338" s="199"/>
      <c r="C338" s="200"/>
      <c r="D338" s="191" t="s">
        <v>160</v>
      </c>
      <c r="E338" s="201" t="s">
        <v>1</v>
      </c>
      <c r="F338" s="202" t="s">
        <v>476</v>
      </c>
      <c r="G338" s="200"/>
      <c r="H338" s="203">
        <v>490.05</v>
      </c>
      <c r="I338" s="200"/>
      <c r="J338" s="200"/>
      <c r="K338" s="200"/>
      <c r="L338" s="204"/>
      <c r="M338" s="205"/>
      <c r="N338" s="206"/>
      <c r="O338" s="206"/>
      <c r="P338" s="206"/>
      <c r="Q338" s="206"/>
      <c r="R338" s="206"/>
      <c r="S338" s="206"/>
      <c r="T338" s="207"/>
      <c r="AT338" s="208" t="s">
        <v>160</v>
      </c>
      <c r="AU338" s="208" t="s">
        <v>80</v>
      </c>
      <c r="AV338" s="13" t="s">
        <v>80</v>
      </c>
      <c r="AW338" s="13" t="s">
        <v>27</v>
      </c>
      <c r="AX338" s="13" t="s">
        <v>71</v>
      </c>
      <c r="AY338" s="208" t="s">
        <v>151</v>
      </c>
    </row>
    <row r="339" spans="2:65" s="14" customFormat="1" ht="11.25">
      <c r="B339" s="209"/>
      <c r="C339" s="210"/>
      <c r="D339" s="191" t="s">
        <v>160</v>
      </c>
      <c r="E339" s="211" t="s">
        <v>1</v>
      </c>
      <c r="F339" s="212" t="s">
        <v>165</v>
      </c>
      <c r="G339" s="210"/>
      <c r="H339" s="213">
        <v>490.05</v>
      </c>
      <c r="I339" s="210"/>
      <c r="J339" s="210"/>
      <c r="K339" s="210"/>
      <c r="L339" s="214"/>
      <c r="M339" s="215"/>
      <c r="N339" s="216"/>
      <c r="O339" s="216"/>
      <c r="P339" s="216"/>
      <c r="Q339" s="216"/>
      <c r="R339" s="216"/>
      <c r="S339" s="216"/>
      <c r="T339" s="217"/>
      <c r="AT339" s="218" t="s">
        <v>160</v>
      </c>
      <c r="AU339" s="218" t="s">
        <v>80</v>
      </c>
      <c r="AV339" s="14" t="s">
        <v>158</v>
      </c>
      <c r="AW339" s="14" t="s">
        <v>27</v>
      </c>
      <c r="AX339" s="14" t="s">
        <v>78</v>
      </c>
      <c r="AY339" s="218" t="s">
        <v>151</v>
      </c>
    </row>
    <row r="340" spans="2:65" s="1" customFormat="1" ht="24" customHeight="1">
      <c r="B340" s="31"/>
      <c r="C340" s="177" t="s">
        <v>477</v>
      </c>
      <c r="D340" s="177" t="s">
        <v>153</v>
      </c>
      <c r="E340" s="178" t="s">
        <v>478</v>
      </c>
      <c r="F340" s="179" t="s">
        <v>479</v>
      </c>
      <c r="G340" s="180" t="s">
        <v>173</v>
      </c>
      <c r="H340" s="181">
        <v>225.12</v>
      </c>
      <c r="I340" s="182"/>
      <c r="J340" s="182">
        <f>ROUND(I340*H340,2)</f>
        <v>0</v>
      </c>
      <c r="K340" s="179" t="s">
        <v>383</v>
      </c>
      <c r="L340" s="35"/>
      <c r="M340" s="183" t="s">
        <v>1</v>
      </c>
      <c r="N340" s="184" t="s">
        <v>36</v>
      </c>
      <c r="O340" s="185">
        <v>0.31</v>
      </c>
      <c r="P340" s="185">
        <f>O340*H340</f>
        <v>69.787199999999999</v>
      </c>
      <c r="Q340" s="185">
        <v>0</v>
      </c>
      <c r="R340" s="185">
        <f>Q340*H340</f>
        <v>0</v>
      </c>
      <c r="S340" s="185">
        <v>0</v>
      </c>
      <c r="T340" s="186">
        <f>S340*H340</f>
        <v>0</v>
      </c>
      <c r="AR340" s="187" t="s">
        <v>158</v>
      </c>
      <c r="AT340" s="187" t="s">
        <v>153</v>
      </c>
      <c r="AU340" s="187" t="s">
        <v>80</v>
      </c>
      <c r="AY340" s="17" t="s">
        <v>151</v>
      </c>
      <c r="BE340" s="188">
        <f>IF(N340="základní",J340,0)</f>
        <v>0</v>
      </c>
      <c r="BF340" s="188">
        <f>IF(N340="snížená",J340,0)</f>
        <v>0</v>
      </c>
      <c r="BG340" s="188">
        <f>IF(N340="zákl. přenesená",J340,0)</f>
        <v>0</v>
      </c>
      <c r="BH340" s="188">
        <f>IF(N340="sníž. přenesená",J340,0)</f>
        <v>0</v>
      </c>
      <c r="BI340" s="188">
        <f>IF(N340="nulová",J340,0)</f>
        <v>0</v>
      </c>
      <c r="BJ340" s="17" t="s">
        <v>78</v>
      </c>
      <c r="BK340" s="188">
        <f>ROUND(I340*H340,2)</f>
        <v>0</v>
      </c>
      <c r="BL340" s="17" t="s">
        <v>158</v>
      </c>
      <c r="BM340" s="187" t="s">
        <v>480</v>
      </c>
    </row>
    <row r="341" spans="2:65" s="12" customFormat="1" ht="11.25">
      <c r="B341" s="189"/>
      <c r="C341" s="190"/>
      <c r="D341" s="191" t="s">
        <v>160</v>
      </c>
      <c r="E341" s="192" t="s">
        <v>1</v>
      </c>
      <c r="F341" s="193" t="s">
        <v>481</v>
      </c>
      <c r="G341" s="190"/>
      <c r="H341" s="192" t="s">
        <v>1</v>
      </c>
      <c r="I341" s="190"/>
      <c r="J341" s="190"/>
      <c r="K341" s="190"/>
      <c r="L341" s="194"/>
      <c r="M341" s="195"/>
      <c r="N341" s="196"/>
      <c r="O341" s="196"/>
      <c r="P341" s="196"/>
      <c r="Q341" s="196"/>
      <c r="R341" s="196"/>
      <c r="S341" s="196"/>
      <c r="T341" s="197"/>
      <c r="AT341" s="198" t="s">
        <v>160</v>
      </c>
      <c r="AU341" s="198" t="s">
        <v>80</v>
      </c>
      <c r="AV341" s="12" t="s">
        <v>78</v>
      </c>
      <c r="AW341" s="12" t="s">
        <v>27</v>
      </c>
      <c r="AX341" s="12" t="s">
        <v>71</v>
      </c>
      <c r="AY341" s="198" t="s">
        <v>151</v>
      </c>
    </row>
    <row r="342" spans="2:65" s="13" customFormat="1" ht="11.25">
      <c r="B342" s="199"/>
      <c r="C342" s="200"/>
      <c r="D342" s="191" t="s">
        <v>160</v>
      </c>
      <c r="E342" s="201" t="s">
        <v>1</v>
      </c>
      <c r="F342" s="202" t="s">
        <v>482</v>
      </c>
      <c r="G342" s="200"/>
      <c r="H342" s="203">
        <v>225.12</v>
      </c>
      <c r="I342" s="200"/>
      <c r="J342" s="200"/>
      <c r="K342" s="200"/>
      <c r="L342" s="204"/>
      <c r="M342" s="205"/>
      <c r="N342" s="206"/>
      <c r="O342" s="206"/>
      <c r="P342" s="206"/>
      <c r="Q342" s="206"/>
      <c r="R342" s="206"/>
      <c r="S342" s="206"/>
      <c r="T342" s="207"/>
      <c r="AT342" s="208" t="s">
        <v>160</v>
      </c>
      <c r="AU342" s="208" t="s">
        <v>80</v>
      </c>
      <c r="AV342" s="13" t="s">
        <v>80</v>
      </c>
      <c r="AW342" s="13" t="s">
        <v>27</v>
      </c>
      <c r="AX342" s="13" t="s">
        <v>71</v>
      </c>
      <c r="AY342" s="208" t="s">
        <v>151</v>
      </c>
    </row>
    <row r="343" spans="2:65" s="14" customFormat="1" ht="11.25">
      <c r="B343" s="209"/>
      <c r="C343" s="210"/>
      <c r="D343" s="191" t="s">
        <v>160</v>
      </c>
      <c r="E343" s="211" t="s">
        <v>1</v>
      </c>
      <c r="F343" s="212" t="s">
        <v>165</v>
      </c>
      <c r="G343" s="210"/>
      <c r="H343" s="213">
        <v>225.12</v>
      </c>
      <c r="I343" s="210"/>
      <c r="J343" s="210"/>
      <c r="K343" s="210"/>
      <c r="L343" s="214"/>
      <c r="M343" s="215"/>
      <c r="N343" s="216"/>
      <c r="O343" s="216"/>
      <c r="P343" s="216"/>
      <c r="Q343" s="216"/>
      <c r="R343" s="216"/>
      <c r="S343" s="216"/>
      <c r="T343" s="217"/>
      <c r="AT343" s="218" t="s">
        <v>160</v>
      </c>
      <c r="AU343" s="218" t="s">
        <v>80</v>
      </c>
      <c r="AV343" s="14" t="s">
        <v>158</v>
      </c>
      <c r="AW343" s="14" t="s">
        <v>27</v>
      </c>
      <c r="AX343" s="14" t="s">
        <v>78</v>
      </c>
      <c r="AY343" s="218" t="s">
        <v>151</v>
      </c>
    </row>
    <row r="344" spans="2:65" s="1" customFormat="1" ht="24" customHeight="1">
      <c r="B344" s="31"/>
      <c r="C344" s="219" t="s">
        <v>483</v>
      </c>
      <c r="D344" s="219" t="s">
        <v>279</v>
      </c>
      <c r="E344" s="220" t="s">
        <v>484</v>
      </c>
      <c r="F344" s="221" t="s">
        <v>485</v>
      </c>
      <c r="G344" s="222" t="s">
        <v>173</v>
      </c>
      <c r="H344" s="223">
        <v>490.05</v>
      </c>
      <c r="I344" s="224"/>
      <c r="J344" s="224">
        <f>ROUND(I344*H344,2)</f>
        <v>0</v>
      </c>
      <c r="K344" s="221" t="s">
        <v>383</v>
      </c>
      <c r="L344" s="225"/>
      <c r="M344" s="226" t="s">
        <v>1</v>
      </c>
      <c r="N344" s="227" t="s">
        <v>36</v>
      </c>
      <c r="O344" s="185">
        <v>0</v>
      </c>
      <c r="P344" s="185">
        <f>O344*H344</f>
        <v>0</v>
      </c>
      <c r="Q344" s="185">
        <v>2.14E-3</v>
      </c>
      <c r="R344" s="185">
        <f>Q344*H344</f>
        <v>1.0487070000000001</v>
      </c>
      <c r="S344" s="185">
        <v>0</v>
      </c>
      <c r="T344" s="186">
        <f>S344*H344</f>
        <v>0</v>
      </c>
      <c r="AR344" s="187" t="s">
        <v>177</v>
      </c>
      <c r="AT344" s="187" t="s">
        <v>279</v>
      </c>
      <c r="AU344" s="187" t="s">
        <v>80</v>
      </c>
      <c r="AY344" s="17" t="s">
        <v>151</v>
      </c>
      <c r="BE344" s="188">
        <f>IF(N344="základní",J344,0)</f>
        <v>0</v>
      </c>
      <c r="BF344" s="188">
        <f>IF(N344="snížená",J344,0)</f>
        <v>0</v>
      </c>
      <c r="BG344" s="188">
        <f>IF(N344="zákl. přenesená",J344,0)</f>
        <v>0</v>
      </c>
      <c r="BH344" s="188">
        <f>IF(N344="sníž. přenesená",J344,0)</f>
        <v>0</v>
      </c>
      <c r="BI344" s="188">
        <f>IF(N344="nulová",J344,0)</f>
        <v>0</v>
      </c>
      <c r="BJ344" s="17" t="s">
        <v>78</v>
      </c>
      <c r="BK344" s="188">
        <f>ROUND(I344*H344,2)</f>
        <v>0</v>
      </c>
      <c r="BL344" s="17" t="s">
        <v>158</v>
      </c>
      <c r="BM344" s="187" t="s">
        <v>486</v>
      </c>
    </row>
    <row r="345" spans="2:65" s="12" customFormat="1" ht="11.25">
      <c r="B345" s="189"/>
      <c r="C345" s="190"/>
      <c r="D345" s="191" t="s">
        <v>160</v>
      </c>
      <c r="E345" s="192" t="s">
        <v>1</v>
      </c>
      <c r="F345" s="193" t="s">
        <v>487</v>
      </c>
      <c r="G345" s="190"/>
      <c r="H345" s="192" t="s">
        <v>1</v>
      </c>
      <c r="I345" s="190"/>
      <c r="J345" s="190"/>
      <c r="K345" s="190"/>
      <c r="L345" s="194"/>
      <c r="M345" s="195"/>
      <c r="N345" s="196"/>
      <c r="O345" s="196"/>
      <c r="P345" s="196"/>
      <c r="Q345" s="196"/>
      <c r="R345" s="196"/>
      <c r="S345" s="196"/>
      <c r="T345" s="197"/>
      <c r="AT345" s="198" t="s">
        <v>160</v>
      </c>
      <c r="AU345" s="198" t="s">
        <v>80</v>
      </c>
      <c r="AV345" s="12" t="s">
        <v>78</v>
      </c>
      <c r="AW345" s="12" t="s">
        <v>27</v>
      </c>
      <c r="AX345" s="12" t="s">
        <v>71</v>
      </c>
      <c r="AY345" s="198" t="s">
        <v>151</v>
      </c>
    </row>
    <row r="346" spans="2:65" s="13" customFormat="1" ht="11.25">
      <c r="B346" s="199"/>
      <c r="C346" s="200"/>
      <c r="D346" s="191" t="s">
        <v>160</v>
      </c>
      <c r="E346" s="201" t="s">
        <v>1</v>
      </c>
      <c r="F346" s="202" t="s">
        <v>488</v>
      </c>
      <c r="G346" s="200"/>
      <c r="H346" s="203">
        <v>490.05</v>
      </c>
      <c r="I346" s="200"/>
      <c r="J346" s="200"/>
      <c r="K346" s="200"/>
      <c r="L346" s="204"/>
      <c r="M346" s="205"/>
      <c r="N346" s="206"/>
      <c r="O346" s="206"/>
      <c r="P346" s="206"/>
      <c r="Q346" s="206"/>
      <c r="R346" s="206"/>
      <c r="S346" s="206"/>
      <c r="T346" s="207"/>
      <c r="AT346" s="208" t="s">
        <v>160</v>
      </c>
      <c r="AU346" s="208" t="s">
        <v>80</v>
      </c>
      <c r="AV346" s="13" t="s">
        <v>80</v>
      </c>
      <c r="AW346" s="13" t="s">
        <v>27</v>
      </c>
      <c r="AX346" s="13" t="s">
        <v>71</v>
      </c>
      <c r="AY346" s="208" t="s">
        <v>151</v>
      </c>
    </row>
    <row r="347" spans="2:65" s="14" customFormat="1" ht="11.25">
      <c r="B347" s="209"/>
      <c r="C347" s="210"/>
      <c r="D347" s="191" t="s">
        <v>160</v>
      </c>
      <c r="E347" s="211" t="s">
        <v>1</v>
      </c>
      <c r="F347" s="212" t="s">
        <v>165</v>
      </c>
      <c r="G347" s="210"/>
      <c r="H347" s="213">
        <v>490.05</v>
      </c>
      <c r="I347" s="210"/>
      <c r="J347" s="210"/>
      <c r="K347" s="210"/>
      <c r="L347" s="214"/>
      <c r="M347" s="215"/>
      <c r="N347" s="216"/>
      <c r="O347" s="216"/>
      <c r="P347" s="216"/>
      <c r="Q347" s="216"/>
      <c r="R347" s="216"/>
      <c r="S347" s="216"/>
      <c r="T347" s="217"/>
      <c r="AT347" s="218" t="s">
        <v>160</v>
      </c>
      <c r="AU347" s="218" t="s">
        <v>80</v>
      </c>
      <c r="AV347" s="14" t="s">
        <v>158</v>
      </c>
      <c r="AW347" s="14" t="s">
        <v>27</v>
      </c>
      <c r="AX347" s="14" t="s">
        <v>78</v>
      </c>
      <c r="AY347" s="218" t="s">
        <v>151</v>
      </c>
    </row>
    <row r="348" spans="2:65" s="1" customFormat="1" ht="16.5" customHeight="1">
      <c r="B348" s="31"/>
      <c r="C348" s="177" t="s">
        <v>489</v>
      </c>
      <c r="D348" s="177" t="s">
        <v>153</v>
      </c>
      <c r="E348" s="178" t="s">
        <v>490</v>
      </c>
      <c r="F348" s="179" t="s">
        <v>491</v>
      </c>
      <c r="G348" s="180" t="s">
        <v>369</v>
      </c>
      <c r="H348" s="181">
        <v>2</v>
      </c>
      <c r="I348" s="182"/>
      <c r="J348" s="182">
        <f>ROUND(I348*H348,2)</f>
        <v>0</v>
      </c>
      <c r="K348" s="179" t="s">
        <v>157</v>
      </c>
      <c r="L348" s="35"/>
      <c r="M348" s="183" t="s">
        <v>1</v>
      </c>
      <c r="N348" s="184" t="s">
        <v>36</v>
      </c>
      <c r="O348" s="185">
        <v>0.70799999999999996</v>
      </c>
      <c r="P348" s="185">
        <f>O348*H348</f>
        <v>1.4159999999999999</v>
      </c>
      <c r="Q348" s="185">
        <v>3.4000000000000002E-4</v>
      </c>
      <c r="R348" s="185">
        <f>Q348*H348</f>
        <v>6.8000000000000005E-4</v>
      </c>
      <c r="S348" s="185">
        <v>0</v>
      </c>
      <c r="T348" s="186">
        <f>S348*H348</f>
        <v>0</v>
      </c>
      <c r="AR348" s="187" t="s">
        <v>158</v>
      </c>
      <c r="AT348" s="187" t="s">
        <v>153</v>
      </c>
      <c r="AU348" s="187" t="s">
        <v>80</v>
      </c>
      <c r="AY348" s="17" t="s">
        <v>151</v>
      </c>
      <c r="BE348" s="188">
        <f>IF(N348="základní",J348,0)</f>
        <v>0</v>
      </c>
      <c r="BF348" s="188">
        <f>IF(N348="snížená",J348,0)</f>
        <v>0</v>
      </c>
      <c r="BG348" s="188">
        <f>IF(N348="zákl. přenesená",J348,0)</f>
        <v>0</v>
      </c>
      <c r="BH348" s="188">
        <f>IF(N348="sníž. přenesená",J348,0)</f>
        <v>0</v>
      </c>
      <c r="BI348" s="188">
        <f>IF(N348="nulová",J348,0)</f>
        <v>0</v>
      </c>
      <c r="BJ348" s="17" t="s">
        <v>78</v>
      </c>
      <c r="BK348" s="188">
        <f>ROUND(I348*H348,2)</f>
        <v>0</v>
      </c>
      <c r="BL348" s="17" t="s">
        <v>158</v>
      </c>
      <c r="BM348" s="187" t="s">
        <v>492</v>
      </c>
    </row>
    <row r="349" spans="2:65" s="13" customFormat="1" ht="11.25">
      <c r="B349" s="199"/>
      <c r="C349" s="200"/>
      <c r="D349" s="191" t="s">
        <v>160</v>
      </c>
      <c r="E349" s="201" t="s">
        <v>1</v>
      </c>
      <c r="F349" s="202" t="s">
        <v>80</v>
      </c>
      <c r="G349" s="200"/>
      <c r="H349" s="203">
        <v>2</v>
      </c>
      <c r="I349" s="200"/>
      <c r="J349" s="200"/>
      <c r="K349" s="200"/>
      <c r="L349" s="204"/>
      <c r="M349" s="205"/>
      <c r="N349" s="206"/>
      <c r="O349" s="206"/>
      <c r="P349" s="206"/>
      <c r="Q349" s="206"/>
      <c r="R349" s="206"/>
      <c r="S349" s="206"/>
      <c r="T349" s="207"/>
      <c r="AT349" s="208" t="s">
        <v>160</v>
      </c>
      <c r="AU349" s="208" t="s">
        <v>80</v>
      </c>
      <c r="AV349" s="13" t="s">
        <v>80</v>
      </c>
      <c r="AW349" s="13" t="s">
        <v>27</v>
      </c>
      <c r="AX349" s="13" t="s">
        <v>71</v>
      </c>
      <c r="AY349" s="208" t="s">
        <v>151</v>
      </c>
    </row>
    <row r="350" spans="2:65" s="14" customFormat="1" ht="11.25">
      <c r="B350" s="209"/>
      <c r="C350" s="210"/>
      <c r="D350" s="191" t="s">
        <v>160</v>
      </c>
      <c r="E350" s="211" t="s">
        <v>1</v>
      </c>
      <c r="F350" s="212" t="s">
        <v>165</v>
      </c>
      <c r="G350" s="210"/>
      <c r="H350" s="213">
        <v>2</v>
      </c>
      <c r="I350" s="210"/>
      <c r="J350" s="210"/>
      <c r="K350" s="210"/>
      <c r="L350" s="214"/>
      <c r="M350" s="215"/>
      <c r="N350" s="216"/>
      <c r="O350" s="216"/>
      <c r="P350" s="216"/>
      <c r="Q350" s="216"/>
      <c r="R350" s="216"/>
      <c r="S350" s="216"/>
      <c r="T350" s="217"/>
      <c r="AT350" s="218" t="s">
        <v>160</v>
      </c>
      <c r="AU350" s="218" t="s">
        <v>80</v>
      </c>
      <c r="AV350" s="14" t="s">
        <v>158</v>
      </c>
      <c r="AW350" s="14" t="s">
        <v>27</v>
      </c>
      <c r="AX350" s="14" t="s">
        <v>78</v>
      </c>
      <c r="AY350" s="218" t="s">
        <v>151</v>
      </c>
    </row>
    <row r="351" spans="2:65" s="1" customFormat="1" ht="24" customHeight="1">
      <c r="B351" s="31"/>
      <c r="C351" s="177" t="s">
        <v>493</v>
      </c>
      <c r="D351" s="177" t="s">
        <v>153</v>
      </c>
      <c r="E351" s="178" t="s">
        <v>494</v>
      </c>
      <c r="F351" s="179" t="s">
        <v>495</v>
      </c>
      <c r="G351" s="180" t="s">
        <v>173</v>
      </c>
      <c r="H351" s="181">
        <v>490.05</v>
      </c>
      <c r="I351" s="182"/>
      <c r="J351" s="182">
        <f>ROUND(I351*H351,2)</f>
        <v>0</v>
      </c>
      <c r="K351" s="179" t="s">
        <v>157</v>
      </c>
      <c r="L351" s="35"/>
      <c r="M351" s="183" t="s">
        <v>1</v>
      </c>
      <c r="N351" s="184" t="s">
        <v>36</v>
      </c>
      <c r="O351" s="185">
        <v>0.105</v>
      </c>
      <c r="P351" s="185">
        <f>O351*H351</f>
        <v>51.455249999999999</v>
      </c>
      <c r="Q351" s="185">
        <v>0</v>
      </c>
      <c r="R351" s="185">
        <f>Q351*H351</f>
        <v>0</v>
      </c>
      <c r="S351" s="185">
        <v>0</v>
      </c>
      <c r="T351" s="186">
        <f>S351*H351</f>
        <v>0</v>
      </c>
      <c r="AR351" s="187" t="s">
        <v>158</v>
      </c>
      <c r="AT351" s="187" t="s">
        <v>153</v>
      </c>
      <c r="AU351" s="187" t="s">
        <v>80</v>
      </c>
      <c r="AY351" s="17" t="s">
        <v>151</v>
      </c>
      <c r="BE351" s="188">
        <f>IF(N351="základní",J351,0)</f>
        <v>0</v>
      </c>
      <c r="BF351" s="188">
        <f>IF(N351="snížená",J351,0)</f>
        <v>0</v>
      </c>
      <c r="BG351" s="188">
        <f>IF(N351="zákl. přenesená",J351,0)</f>
        <v>0</v>
      </c>
      <c r="BH351" s="188">
        <f>IF(N351="sníž. přenesená",J351,0)</f>
        <v>0</v>
      </c>
      <c r="BI351" s="188">
        <f>IF(N351="nulová",J351,0)</f>
        <v>0</v>
      </c>
      <c r="BJ351" s="17" t="s">
        <v>78</v>
      </c>
      <c r="BK351" s="188">
        <f>ROUND(I351*H351,2)</f>
        <v>0</v>
      </c>
      <c r="BL351" s="17" t="s">
        <v>158</v>
      </c>
      <c r="BM351" s="187" t="s">
        <v>496</v>
      </c>
    </row>
    <row r="352" spans="2:65" s="12" customFormat="1" ht="11.25">
      <c r="B352" s="189"/>
      <c r="C352" s="190"/>
      <c r="D352" s="191" t="s">
        <v>160</v>
      </c>
      <c r="E352" s="192" t="s">
        <v>1</v>
      </c>
      <c r="F352" s="193" t="s">
        <v>475</v>
      </c>
      <c r="G352" s="190"/>
      <c r="H352" s="192" t="s">
        <v>1</v>
      </c>
      <c r="I352" s="190"/>
      <c r="J352" s="190"/>
      <c r="K352" s="190"/>
      <c r="L352" s="194"/>
      <c r="M352" s="195"/>
      <c r="N352" s="196"/>
      <c r="O352" s="196"/>
      <c r="P352" s="196"/>
      <c r="Q352" s="196"/>
      <c r="R352" s="196"/>
      <c r="S352" s="196"/>
      <c r="T352" s="197"/>
      <c r="AT352" s="198" t="s">
        <v>160</v>
      </c>
      <c r="AU352" s="198" t="s">
        <v>80</v>
      </c>
      <c r="AV352" s="12" t="s">
        <v>78</v>
      </c>
      <c r="AW352" s="12" t="s">
        <v>27</v>
      </c>
      <c r="AX352" s="12" t="s">
        <v>71</v>
      </c>
      <c r="AY352" s="198" t="s">
        <v>151</v>
      </c>
    </row>
    <row r="353" spans="2:65" s="13" customFormat="1" ht="11.25">
      <c r="B353" s="199"/>
      <c r="C353" s="200"/>
      <c r="D353" s="191" t="s">
        <v>160</v>
      </c>
      <c r="E353" s="201" t="s">
        <v>1</v>
      </c>
      <c r="F353" s="202" t="s">
        <v>488</v>
      </c>
      <c r="G353" s="200"/>
      <c r="H353" s="203">
        <v>490.05</v>
      </c>
      <c r="I353" s="200"/>
      <c r="J353" s="200"/>
      <c r="K353" s="200"/>
      <c r="L353" s="204"/>
      <c r="M353" s="205"/>
      <c r="N353" s="206"/>
      <c r="O353" s="206"/>
      <c r="P353" s="206"/>
      <c r="Q353" s="206"/>
      <c r="R353" s="206"/>
      <c r="S353" s="206"/>
      <c r="T353" s="207"/>
      <c r="AT353" s="208" t="s">
        <v>160</v>
      </c>
      <c r="AU353" s="208" t="s">
        <v>80</v>
      </c>
      <c r="AV353" s="13" t="s">
        <v>80</v>
      </c>
      <c r="AW353" s="13" t="s">
        <v>27</v>
      </c>
      <c r="AX353" s="13" t="s">
        <v>71</v>
      </c>
      <c r="AY353" s="208" t="s">
        <v>151</v>
      </c>
    </row>
    <row r="354" spans="2:65" s="14" customFormat="1" ht="11.25">
      <c r="B354" s="209"/>
      <c r="C354" s="210"/>
      <c r="D354" s="191" t="s">
        <v>160</v>
      </c>
      <c r="E354" s="211" t="s">
        <v>1</v>
      </c>
      <c r="F354" s="212" t="s">
        <v>165</v>
      </c>
      <c r="G354" s="210"/>
      <c r="H354" s="213">
        <v>490.05</v>
      </c>
      <c r="I354" s="210"/>
      <c r="J354" s="210"/>
      <c r="K354" s="210"/>
      <c r="L354" s="214"/>
      <c r="M354" s="215"/>
      <c r="N354" s="216"/>
      <c r="O354" s="216"/>
      <c r="P354" s="216"/>
      <c r="Q354" s="216"/>
      <c r="R354" s="216"/>
      <c r="S354" s="216"/>
      <c r="T354" s="217"/>
      <c r="AT354" s="218" t="s">
        <v>160</v>
      </c>
      <c r="AU354" s="218" t="s">
        <v>80</v>
      </c>
      <c r="AV354" s="14" t="s">
        <v>158</v>
      </c>
      <c r="AW354" s="14" t="s">
        <v>27</v>
      </c>
      <c r="AX354" s="14" t="s">
        <v>78</v>
      </c>
      <c r="AY354" s="218" t="s">
        <v>151</v>
      </c>
    </row>
    <row r="355" spans="2:65" s="1" customFormat="1" ht="16.5" customHeight="1">
      <c r="B355" s="31"/>
      <c r="C355" s="177" t="s">
        <v>497</v>
      </c>
      <c r="D355" s="177" t="s">
        <v>153</v>
      </c>
      <c r="E355" s="178" t="s">
        <v>498</v>
      </c>
      <c r="F355" s="179" t="s">
        <v>499</v>
      </c>
      <c r="G355" s="180" t="s">
        <v>369</v>
      </c>
      <c r="H355" s="181">
        <v>10</v>
      </c>
      <c r="I355" s="182"/>
      <c r="J355" s="182">
        <f>ROUND(I355*H355,2)</f>
        <v>0</v>
      </c>
      <c r="K355" s="179" t="s">
        <v>370</v>
      </c>
      <c r="L355" s="35"/>
      <c r="M355" s="183" t="s">
        <v>1</v>
      </c>
      <c r="N355" s="184" t="s">
        <v>36</v>
      </c>
      <c r="O355" s="185">
        <v>0.33600000000000002</v>
      </c>
      <c r="P355" s="185">
        <f>O355*H355</f>
        <v>3.3600000000000003</v>
      </c>
      <c r="Q355" s="185">
        <v>3.1E-4</v>
      </c>
      <c r="R355" s="185">
        <f>Q355*H355</f>
        <v>3.0999999999999999E-3</v>
      </c>
      <c r="S355" s="185">
        <v>0</v>
      </c>
      <c r="T355" s="186">
        <f>S355*H355</f>
        <v>0</v>
      </c>
      <c r="AR355" s="187" t="s">
        <v>158</v>
      </c>
      <c r="AT355" s="187" t="s">
        <v>153</v>
      </c>
      <c r="AU355" s="187" t="s">
        <v>80</v>
      </c>
      <c r="AY355" s="17" t="s">
        <v>151</v>
      </c>
      <c r="BE355" s="188">
        <f>IF(N355="základní",J355,0)</f>
        <v>0</v>
      </c>
      <c r="BF355" s="188">
        <f>IF(N355="snížená",J355,0)</f>
        <v>0</v>
      </c>
      <c r="BG355" s="188">
        <f>IF(N355="zákl. přenesená",J355,0)</f>
        <v>0</v>
      </c>
      <c r="BH355" s="188">
        <f>IF(N355="sníž. přenesená",J355,0)</f>
        <v>0</v>
      </c>
      <c r="BI355" s="188">
        <f>IF(N355="nulová",J355,0)</f>
        <v>0</v>
      </c>
      <c r="BJ355" s="17" t="s">
        <v>78</v>
      </c>
      <c r="BK355" s="188">
        <f>ROUND(I355*H355,2)</f>
        <v>0</v>
      </c>
      <c r="BL355" s="17" t="s">
        <v>158</v>
      </c>
      <c r="BM355" s="187" t="s">
        <v>500</v>
      </c>
    </row>
    <row r="356" spans="2:65" s="12" customFormat="1" ht="11.25">
      <c r="B356" s="189"/>
      <c r="C356" s="190"/>
      <c r="D356" s="191" t="s">
        <v>160</v>
      </c>
      <c r="E356" s="192" t="s">
        <v>1</v>
      </c>
      <c r="F356" s="193" t="s">
        <v>501</v>
      </c>
      <c r="G356" s="190"/>
      <c r="H356" s="192" t="s">
        <v>1</v>
      </c>
      <c r="I356" s="190"/>
      <c r="J356" s="190"/>
      <c r="K356" s="190"/>
      <c r="L356" s="194"/>
      <c r="M356" s="195"/>
      <c r="N356" s="196"/>
      <c r="O356" s="196"/>
      <c r="P356" s="196"/>
      <c r="Q356" s="196"/>
      <c r="R356" s="196"/>
      <c r="S356" s="196"/>
      <c r="T356" s="197"/>
      <c r="AT356" s="198" t="s">
        <v>160</v>
      </c>
      <c r="AU356" s="198" t="s">
        <v>80</v>
      </c>
      <c r="AV356" s="12" t="s">
        <v>78</v>
      </c>
      <c r="AW356" s="12" t="s">
        <v>27</v>
      </c>
      <c r="AX356" s="12" t="s">
        <v>71</v>
      </c>
      <c r="AY356" s="198" t="s">
        <v>151</v>
      </c>
    </row>
    <row r="357" spans="2:65" s="13" customFormat="1" ht="11.25">
      <c r="B357" s="199"/>
      <c r="C357" s="200"/>
      <c r="D357" s="191" t="s">
        <v>160</v>
      </c>
      <c r="E357" s="201" t="s">
        <v>1</v>
      </c>
      <c r="F357" s="202" t="s">
        <v>190</v>
      </c>
      <c r="G357" s="200"/>
      <c r="H357" s="203">
        <v>10</v>
      </c>
      <c r="I357" s="200"/>
      <c r="J357" s="200"/>
      <c r="K357" s="200"/>
      <c r="L357" s="204"/>
      <c r="M357" s="205"/>
      <c r="N357" s="206"/>
      <c r="O357" s="206"/>
      <c r="P357" s="206"/>
      <c r="Q357" s="206"/>
      <c r="R357" s="206"/>
      <c r="S357" s="206"/>
      <c r="T357" s="207"/>
      <c r="AT357" s="208" t="s">
        <v>160</v>
      </c>
      <c r="AU357" s="208" t="s">
        <v>80</v>
      </c>
      <c r="AV357" s="13" t="s">
        <v>80</v>
      </c>
      <c r="AW357" s="13" t="s">
        <v>27</v>
      </c>
      <c r="AX357" s="13" t="s">
        <v>71</v>
      </c>
      <c r="AY357" s="208" t="s">
        <v>151</v>
      </c>
    </row>
    <row r="358" spans="2:65" s="14" customFormat="1" ht="11.25">
      <c r="B358" s="209"/>
      <c r="C358" s="210"/>
      <c r="D358" s="191" t="s">
        <v>160</v>
      </c>
      <c r="E358" s="211" t="s">
        <v>1</v>
      </c>
      <c r="F358" s="212" t="s">
        <v>165</v>
      </c>
      <c r="G358" s="210"/>
      <c r="H358" s="213">
        <v>10</v>
      </c>
      <c r="I358" s="210"/>
      <c r="J358" s="210"/>
      <c r="K358" s="210"/>
      <c r="L358" s="214"/>
      <c r="M358" s="215"/>
      <c r="N358" s="216"/>
      <c r="O358" s="216"/>
      <c r="P358" s="216"/>
      <c r="Q358" s="216"/>
      <c r="R358" s="216"/>
      <c r="S358" s="216"/>
      <c r="T358" s="217"/>
      <c r="AT358" s="218" t="s">
        <v>160</v>
      </c>
      <c r="AU358" s="218" t="s">
        <v>80</v>
      </c>
      <c r="AV358" s="14" t="s">
        <v>158</v>
      </c>
      <c r="AW358" s="14" t="s">
        <v>27</v>
      </c>
      <c r="AX358" s="14" t="s">
        <v>78</v>
      </c>
      <c r="AY358" s="218" t="s">
        <v>151</v>
      </c>
    </row>
    <row r="359" spans="2:65" s="1" customFormat="1" ht="16.5" customHeight="1">
      <c r="B359" s="31"/>
      <c r="C359" s="177" t="s">
        <v>502</v>
      </c>
      <c r="D359" s="177" t="s">
        <v>153</v>
      </c>
      <c r="E359" s="178" t="s">
        <v>503</v>
      </c>
      <c r="F359" s="179" t="s">
        <v>504</v>
      </c>
      <c r="G359" s="180" t="s">
        <v>173</v>
      </c>
      <c r="H359" s="181">
        <v>490.05</v>
      </c>
      <c r="I359" s="182"/>
      <c r="J359" s="182">
        <f>ROUND(I359*H359,2)</f>
        <v>0</v>
      </c>
      <c r="K359" s="179" t="s">
        <v>157</v>
      </c>
      <c r="L359" s="35"/>
      <c r="M359" s="183" t="s">
        <v>1</v>
      </c>
      <c r="N359" s="184" t="s">
        <v>36</v>
      </c>
      <c r="O359" s="185">
        <v>5.3999999999999999E-2</v>
      </c>
      <c r="P359" s="185">
        <f>O359*H359</f>
        <v>26.462700000000002</v>
      </c>
      <c r="Q359" s="185">
        <v>1.9000000000000001E-4</v>
      </c>
      <c r="R359" s="185">
        <f>Q359*H359</f>
        <v>9.3109500000000012E-2</v>
      </c>
      <c r="S359" s="185">
        <v>0</v>
      </c>
      <c r="T359" s="186">
        <f>S359*H359</f>
        <v>0</v>
      </c>
      <c r="AR359" s="187" t="s">
        <v>158</v>
      </c>
      <c r="AT359" s="187" t="s">
        <v>153</v>
      </c>
      <c r="AU359" s="187" t="s">
        <v>80</v>
      </c>
      <c r="AY359" s="17" t="s">
        <v>151</v>
      </c>
      <c r="BE359" s="188">
        <f>IF(N359="základní",J359,0)</f>
        <v>0</v>
      </c>
      <c r="BF359" s="188">
        <f>IF(N359="snížená",J359,0)</f>
        <v>0</v>
      </c>
      <c r="BG359" s="188">
        <f>IF(N359="zákl. přenesená",J359,0)</f>
        <v>0</v>
      </c>
      <c r="BH359" s="188">
        <f>IF(N359="sníž. přenesená",J359,0)</f>
        <v>0</v>
      </c>
      <c r="BI359" s="188">
        <f>IF(N359="nulová",J359,0)</f>
        <v>0</v>
      </c>
      <c r="BJ359" s="17" t="s">
        <v>78</v>
      </c>
      <c r="BK359" s="188">
        <f>ROUND(I359*H359,2)</f>
        <v>0</v>
      </c>
      <c r="BL359" s="17" t="s">
        <v>158</v>
      </c>
      <c r="BM359" s="187" t="s">
        <v>505</v>
      </c>
    </row>
    <row r="360" spans="2:65" s="12" customFormat="1" ht="22.5">
      <c r="B360" s="189"/>
      <c r="C360" s="190"/>
      <c r="D360" s="191" t="s">
        <v>160</v>
      </c>
      <c r="E360" s="192" t="s">
        <v>1</v>
      </c>
      <c r="F360" s="193" t="s">
        <v>506</v>
      </c>
      <c r="G360" s="190"/>
      <c r="H360" s="192" t="s">
        <v>1</v>
      </c>
      <c r="I360" s="190"/>
      <c r="J360" s="190"/>
      <c r="K360" s="190"/>
      <c r="L360" s="194"/>
      <c r="M360" s="195"/>
      <c r="N360" s="196"/>
      <c r="O360" s="196"/>
      <c r="P360" s="196"/>
      <c r="Q360" s="196"/>
      <c r="R360" s="196"/>
      <c r="S360" s="196"/>
      <c r="T360" s="197"/>
      <c r="AT360" s="198" t="s">
        <v>160</v>
      </c>
      <c r="AU360" s="198" t="s">
        <v>80</v>
      </c>
      <c r="AV360" s="12" t="s">
        <v>78</v>
      </c>
      <c r="AW360" s="12" t="s">
        <v>27</v>
      </c>
      <c r="AX360" s="12" t="s">
        <v>71</v>
      </c>
      <c r="AY360" s="198" t="s">
        <v>151</v>
      </c>
    </row>
    <row r="361" spans="2:65" s="13" customFormat="1" ht="11.25">
      <c r="B361" s="199"/>
      <c r="C361" s="200"/>
      <c r="D361" s="191" t="s">
        <v>160</v>
      </c>
      <c r="E361" s="201" t="s">
        <v>1</v>
      </c>
      <c r="F361" s="202" t="s">
        <v>507</v>
      </c>
      <c r="G361" s="200"/>
      <c r="H361" s="203">
        <v>247.63200000000001</v>
      </c>
      <c r="I361" s="200"/>
      <c r="J361" s="200"/>
      <c r="K361" s="200"/>
      <c r="L361" s="204"/>
      <c r="M361" s="205"/>
      <c r="N361" s="206"/>
      <c r="O361" s="206"/>
      <c r="P361" s="206"/>
      <c r="Q361" s="206"/>
      <c r="R361" s="206"/>
      <c r="S361" s="206"/>
      <c r="T361" s="207"/>
      <c r="AT361" s="208" t="s">
        <v>160</v>
      </c>
      <c r="AU361" s="208" t="s">
        <v>80</v>
      </c>
      <c r="AV361" s="13" t="s">
        <v>80</v>
      </c>
      <c r="AW361" s="13" t="s">
        <v>27</v>
      </c>
      <c r="AX361" s="13" t="s">
        <v>71</v>
      </c>
      <c r="AY361" s="208" t="s">
        <v>151</v>
      </c>
    </row>
    <row r="362" spans="2:65" s="12" customFormat="1" ht="22.5">
      <c r="B362" s="189"/>
      <c r="C362" s="190"/>
      <c r="D362" s="191" t="s">
        <v>160</v>
      </c>
      <c r="E362" s="192" t="s">
        <v>1</v>
      </c>
      <c r="F362" s="193" t="s">
        <v>508</v>
      </c>
      <c r="G362" s="190"/>
      <c r="H362" s="192" t="s">
        <v>1</v>
      </c>
      <c r="I362" s="190"/>
      <c r="J362" s="190"/>
      <c r="K362" s="190"/>
      <c r="L362" s="194"/>
      <c r="M362" s="195"/>
      <c r="N362" s="196"/>
      <c r="O362" s="196"/>
      <c r="P362" s="196"/>
      <c r="Q362" s="196"/>
      <c r="R362" s="196"/>
      <c r="S362" s="196"/>
      <c r="T362" s="197"/>
      <c r="AT362" s="198" t="s">
        <v>160</v>
      </c>
      <c r="AU362" s="198" t="s">
        <v>80</v>
      </c>
      <c r="AV362" s="12" t="s">
        <v>78</v>
      </c>
      <c r="AW362" s="12" t="s">
        <v>27</v>
      </c>
      <c r="AX362" s="12" t="s">
        <v>71</v>
      </c>
      <c r="AY362" s="198" t="s">
        <v>151</v>
      </c>
    </row>
    <row r="363" spans="2:65" s="13" customFormat="1" ht="11.25">
      <c r="B363" s="199"/>
      <c r="C363" s="200"/>
      <c r="D363" s="191" t="s">
        <v>160</v>
      </c>
      <c r="E363" s="201" t="s">
        <v>1</v>
      </c>
      <c r="F363" s="202" t="s">
        <v>509</v>
      </c>
      <c r="G363" s="200"/>
      <c r="H363" s="203">
        <v>242.41800000000001</v>
      </c>
      <c r="I363" s="200"/>
      <c r="J363" s="200"/>
      <c r="K363" s="200"/>
      <c r="L363" s="204"/>
      <c r="M363" s="205"/>
      <c r="N363" s="206"/>
      <c r="O363" s="206"/>
      <c r="P363" s="206"/>
      <c r="Q363" s="206"/>
      <c r="R363" s="206"/>
      <c r="S363" s="206"/>
      <c r="T363" s="207"/>
      <c r="AT363" s="208" t="s">
        <v>160</v>
      </c>
      <c r="AU363" s="208" t="s">
        <v>80</v>
      </c>
      <c r="AV363" s="13" t="s">
        <v>80</v>
      </c>
      <c r="AW363" s="13" t="s">
        <v>27</v>
      </c>
      <c r="AX363" s="13" t="s">
        <v>71</v>
      </c>
      <c r="AY363" s="208" t="s">
        <v>151</v>
      </c>
    </row>
    <row r="364" spans="2:65" s="14" customFormat="1" ht="11.25">
      <c r="B364" s="209"/>
      <c r="C364" s="210"/>
      <c r="D364" s="191" t="s">
        <v>160</v>
      </c>
      <c r="E364" s="211" t="s">
        <v>1</v>
      </c>
      <c r="F364" s="212" t="s">
        <v>165</v>
      </c>
      <c r="G364" s="210"/>
      <c r="H364" s="213">
        <v>490.05</v>
      </c>
      <c r="I364" s="210"/>
      <c r="J364" s="210"/>
      <c r="K364" s="210"/>
      <c r="L364" s="214"/>
      <c r="M364" s="215"/>
      <c r="N364" s="216"/>
      <c r="O364" s="216"/>
      <c r="P364" s="216"/>
      <c r="Q364" s="216"/>
      <c r="R364" s="216"/>
      <c r="S364" s="216"/>
      <c r="T364" s="217"/>
      <c r="AT364" s="218" t="s">
        <v>160</v>
      </c>
      <c r="AU364" s="218" t="s">
        <v>80</v>
      </c>
      <c r="AV364" s="14" t="s">
        <v>158</v>
      </c>
      <c r="AW364" s="14" t="s">
        <v>27</v>
      </c>
      <c r="AX364" s="14" t="s">
        <v>78</v>
      </c>
      <c r="AY364" s="218" t="s">
        <v>151</v>
      </c>
    </row>
    <row r="365" spans="2:65" s="1" customFormat="1" ht="16.5" customHeight="1">
      <c r="B365" s="31"/>
      <c r="C365" s="177" t="s">
        <v>510</v>
      </c>
      <c r="D365" s="177" t="s">
        <v>153</v>
      </c>
      <c r="E365" s="178" t="s">
        <v>511</v>
      </c>
      <c r="F365" s="179" t="s">
        <v>512</v>
      </c>
      <c r="G365" s="180" t="s">
        <v>173</v>
      </c>
      <c r="H365" s="181">
        <v>247.63200000000001</v>
      </c>
      <c r="I365" s="182"/>
      <c r="J365" s="182">
        <f>ROUND(I365*H365,2)</f>
        <v>0</v>
      </c>
      <c r="K365" s="179" t="s">
        <v>157</v>
      </c>
      <c r="L365" s="35"/>
      <c r="M365" s="183" t="s">
        <v>1</v>
      </c>
      <c r="N365" s="184" t="s">
        <v>36</v>
      </c>
      <c r="O365" s="185">
        <v>2.5000000000000001E-2</v>
      </c>
      <c r="P365" s="185">
        <f>O365*H365</f>
        <v>6.1908000000000003</v>
      </c>
      <c r="Q365" s="185">
        <v>9.0000000000000006E-5</v>
      </c>
      <c r="R365" s="185">
        <f>Q365*H365</f>
        <v>2.2286880000000002E-2</v>
      </c>
      <c r="S365" s="185">
        <v>0</v>
      </c>
      <c r="T365" s="186">
        <f>S365*H365</f>
        <v>0</v>
      </c>
      <c r="AR365" s="187" t="s">
        <v>158</v>
      </c>
      <c r="AT365" s="187" t="s">
        <v>153</v>
      </c>
      <c r="AU365" s="187" t="s">
        <v>80</v>
      </c>
      <c r="AY365" s="17" t="s">
        <v>151</v>
      </c>
      <c r="BE365" s="188">
        <f>IF(N365="základní",J365,0)</f>
        <v>0</v>
      </c>
      <c r="BF365" s="188">
        <f>IF(N365="snížená",J365,0)</f>
        <v>0</v>
      </c>
      <c r="BG365" s="188">
        <f>IF(N365="zákl. přenesená",J365,0)</f>
        <v>0</v>
      </c>
      <c r="BH365" s="188">
        <f>IF(N365="sníž. přenesená",J365,0)</f>
        <v>0</v>
      </c>
      <c r="BI365" s="188">
        <f>IF(N365="nulová",J365,0)</f>
        <v>0</v>
      </c>
      <c r="BJ365" s="17" t="s">
        <v>78</v>
      </c>
      <c r="BK365" s="188">
        <f>ROUND(I365*H365,2)</f>
        <v>0</v>
      </c>
      <c r="BL365" s="17" t="s">
        <v>158</v>
      </c>
      <c r="BM365" s="187" t="s">
        <v>513</v>
      </c>
    </row>
    <row r="366" spans="2:65" s="12" customFormat="1" ht="11.25">
      <c r="B366" s="189"/>
      <c r="C366" s="190"/>
      <c r="D366" s="191" t="s">
        <v>160</v>
      </c>
      <c r="E366" s="192" t="s">
        <v>1</v>
      </c>
      <c r="F366" s="193" t="s">
        <v>514</v>
      </c>
      <c r="G366" s="190"/>
      <c r="H366" s="192" t="s">
        <v>1</v>
      </c>
      <c r="I366" s="190"/>
      <c r="J366" s="190"/>
      <c r="K366" s="190"/>
      <c r="L366" s="194"/>
      <c r="M366" s="195"/>
      <c r="N366" s="196"/>
      <c r="O366" s="196"/>
      <c r="P366" s="196"/>
      <c r="Q366" s="196"/>
      <c r="R366" s="196"/>
      <c r="S366" s="196"/>
      <c r="T366" s="197"/>
      <c r="AT366" s="198" t="s">
        <v>160</v>
      </c>
      <c r="AU366" s="198" t="s">
        <v>80</v>
      </c>
      <c r="AV366" s="12" t="s">
        <v>78</v>
      </c>
      <c r="AW366" s="12" t="s">
        <v>27</v>
      </c>
      <c r="AX366" s="12" t="s">
        <v>71</v>
      </c>
      <c r="AY366" s="198" t="s">
        <v>151</v>
      </c>
    </row>
    <row r="367" spans="2:65" s="13" customFormat="1" ht="11.25">
      <c r="B367" s="199"/>
      <c r="C367" s="200"/>
      <c r="D367" s="191" t="s">
        <v>160</v>
      </c>
      <c r="E367" s="201" t="s">
        <v>1</v>
      </c>
      <c r="F367" s="202" t="s">
        <v>507</v>
      </c>
      <c r="G367" s="200"/>
      <c r="H367" s="203">
        <v>247.63200000000001</v>
      </c>
      <c r="I367" s="200"/>
      <c r="J367" s="200"/>
      <c r="K367" s="200"/>
      <c r="L367" s="204"/>
      <c r="M367" s="205"/>
      <c r="N367" s="206"/>
      <c r="O367" s="206"/>
      <c r="P367" s="206"/>
      <c r="Q367" s="206"/>
      <c r="R367" s="206"/>
      <c r="S367" s="206"/>
      <c r="T367" s="207"/>
      <c r="AT367" s="208" t="s">
        <v>160</v>
      </c>
      <c r="AU367" s="208" t="s">
        <v>80</v>
      </c>
      <c r="AV367" s="13" t="s">
        <v>80</v>
      </c>
      <c r="AW367" s="13" t="s">
        <v>27</v>
      </c>
      <c r="AX367" s="13" t="s">
        <v>71</v>
      </c>
      <c r="AY367" s="208" t="s">
        <v>151</v>
      </c>
    </row>
    <row r="368" spans="2:65" s="14" customFormat="1" ht="11.25">
      <c r="B368" s="209"/>
      <c r="C368" s="210"/>
      <c r="D368" s="191" t="s">
        <v>160</v>
      </c>
      <c r="E368" s="211" t="s">
        <v>1</v>
      </c>
      <c r="F368" s="212" t="s">
        <v>165</v>
      </c>
      <c r="G368" s="210"/>
      <c r="H368" s="213">
        <v>247.63200000000001</v>
      </c>
      <c r="I368" s="210"/>
      <c r="J368" s="210"/>
      <c r="K368" s="210"/>
      <c r="L368" s="214"/>
      <c r="M368" s="215"/>
      <c r="N368" s="216"/>
      <c r="O368" s="216"/>
      <c r="P368" s="216"/>
      <c r="Q368" s="216"/>
      <c r="R368" s="216"/>
      <c r="S368" s="216"/>
      <c r="T368" s="217"/>
      <c r="AT368" s="218" t="s">
        <v>160</v>
      </c>
      <c r="AU368" s="218" t="s">
        <v>80</v>
      </c>
      <c r="AV368" s="14" t="s">
        <v>158</v>
      </c>
      <c r="AW368" s="14" t="s">
        <v>27</v>
      </c>
      <c r="AX368" s="14" t="s">
        <v>78</v>
      </c>
      <c r="AY368" s="218" t="s">
        <v>151</v>
      </c>
    </row>
    <row r="369" spans="2:65" s="11" customFormat="1" ht="22.9" customHeight="1">
      <c r="B369" s="162"/>
      <c r="C369" s="163"/>
      <c r="D369" s="164" t="s">
        <v>70</v>
      </c>
      <c r="E369" s="175" t="s">
        <v>184</v>
      </c>
      <c r="F369" s="175" t="s">
        <v>515</v>
      </c>
      <c r="G369" s="163"/>
      <c r="H369" s="163"/>
      <c r="I369" s="163"/>
      <c r="J369" s="176">
        <f>BK369</f>
        <v>0</v>
      </c>
      <c r="K369" s="163"/>
      <c r="L369" s="167"/>
      <c r="M369" s="168"/>
      <c r="N369" s="169"/>
      <c r="O369" s="169"/>
      <c r="P369" s="170">
        <f>P370+SUM(P371:P377)</f>
        <v>215.60989599999999</v>
      </c>
      <c r="Q369" s="169"/>
      <c r="R369" s="170">
        <f>R370+SUM(R371:R377)</f>
        <v>0</v>
      </c>
      <c r="S369" s="169"/>
      <c r="T369" s="171">
        <f>T370+SUM(T371:T377)</f>
        <v>0</v>
      </c>
      <c r="AR369" s="172" t="s">
        <v>78</v>
      </c>
      <c r="AT369" s="173" t="s">
        <v>70</v>
      </c>
      <c r="AU369" s="173" t="s">
        <v>78</v>
      </c>
      <c r="AY369" s="172" t="s">
        <v>151</v>
      </c>
      <c r="BK369" s="174">
        <f>BK370+SUM(BK371:BK377)</f>
        <v>0</v>
      </c>
    </row>
    <row r="370" spans="2:65" s="1" customFormat="1" ht="16.5" customHeight="1">
      <c r="B370" s="31"/>
      <c r="C370" s="177" t="s">
        <v>516</v>
      </c>
      <c r="D370" s="177" t="s">
        <v>153</v>
      </c>
      <c r="E370" s="178" t="s">
        <v>517</v>
      </c>
      <c r="F370" s="179" t="s">
        <v>518</v>
      </c>
      <c r="G370" s="180" t="s">
        <v>173</v>
      </c>
      <c r="H370" s="181">
        <v>614.24</v>
      </c>
      <c r="I370" s="182"/>
      <c r="J370" s="182">
        <f>ROUND(I370*H370,2)</f>
        <v>0</v>
      </c>
      <c r="K370" s="179" t="s">
        <v>168</v>
      </c>
      <c r="L370" s="35"/>
      <c r="M370" s="183" t="s">
        <v>1</v>
      </c>
      <c r="N370" s="184" t="s">
        <v>36</v>
      </c>
      <c r="O370" s="185">
        <v>0.19600000000000001</v>
      </c>
      <c r="P370" s="185">
        <f>O370*H370</f>
        <v>120.39104</v>
      </c>
      <c r="Q370" s="185">
        <v>0</v>
      </c>
      <c r="R370" s="185">
        <f>Q370*H370</f>
        <v>0</v>
      </c>
      <c r="S370" s="185">
        <v>0</v>
      </c>
      <c r="T370" s="186">
        <f>S370*H370</f>
        <v>0</v>
      </c>
      <c r="AR370" s="187" t="s">
        <v>158</v>
      </c>
      <c r="AT370" s="187" t="s">
        <v>153</v>
      </c>
      <c r="AU370" s="187" t="s">
        <v>80</v>
      </c>
      <c r="AY370" s="17" t="s">
        <v>151</v>
      </c>
      <c r="BE370" s="188">
        <f>IF(N370="základní",J370,0)</f>
        <v>0</v>
      </c>
      <c r="BF370" s="188">
        <f>IF(N370="snížená",J370,0)</f>
        <v>0</v>
      </c>
      <c r="BG370" s="188">
        <f>IF(N370="zákl. přenesená",J370,0)</f>
        <v>0</v>
      </c>
      <c r="BH370" s="188">
        <f>IF(N370="sníž. přenesená",J370,0)</f>
        <v>0</v>
      </c>
      <c r="BI370" s="188">
        <f>IF(N370="nulová",J370,0)</f>
        <v>0</v>
      </c>
      <c r="BJ370" s="17" t="s">
        <v>78</v>
      </c>
      <c r="BK370" s="188">
        <f>ROUND(I370*H370,2)</f>
        <v>0</v>
      </c>
      <c r="BL370" s="17" t="s">
        <v>158</v>
      </c>
      <c r="BM370" s="187" t="s">
        <v>519</v>
      </c>
    </row>
    <row r="371" spans="2:65" s="12" customFormat="1" ht="11.25">
      <c r="B371" s="189"/>
      <c r="C371" s="190"/>
      <c r="D371" s="191" t="s">
        <v>160</v>
      </c>
      <c r="E371" s="192" t="s">
        <v>1</v>
      </c>
      <c r="F371" s="193" t="s">
        <v>347</v>
      </c>
      <c r="G371" s="190"/>
      <c r="H371" s="192" t="s">
        <v>1</v>
      </c>
      <c r="I371" s="190"/>
      <c r="J371" s="190"/>
      <c r="K371" s="190"/>
      <c r="L371" s="194"/>
      <c r="M371" s="195"/>
      <c r="N371" s="196"/>
      <c r="O371" s="196"/>
      <c r="P371" s="196"/>
      <c r="Q371" s="196"/>
      <c r="R371" s="196"/>
      <c r="S371" s="196"/>
      <c r="T371" s="197"/>
      <c r="AT371" s="198" t="s">
        <v>160</v>
      </c>
      <c r="AU371" s="198" t="s">
        <v>80</v>
      </c>
      <c r="AV371" s="12" t="s">
        <v>78</v>
      </c>
      <c r="AW371" s="12" t="s">
        <v>4</v>
      </c>
      <c r="AX371" s="12" t="s">
        <v>71</v>
      </c>
      <c r="AY371" s="198" t="s">
        <v>151</v>
      </c>
    </row>
    <row r="372" spans="2:65" s="13" customFormat="1" ht="11.25">
      <c r="B372" s="199"/>
      <c r="C372" s="200"/>
      <c r="D372" s="191" t="s">
        <v>160</v>
      </c>
      <c r="E372" s="201" t="s">
        <v>1</v>
      </c>
      <c r="F372" s="202" t="s">
        <v>348</v>
      </c>
      <c r="G372" s="200"/>
      <c r="H372" s="203">
        <v>410.24</v>
      </c>
      <c r="I372" s="200"/>
      <c r="J372" s="200"/>
      <c r="K372" s="200"/>
      <c r="L372" s="204"/>
      <c r="M372" s="205"/>
      <c r="N372" s="206"/>
      <c r="O372" s="206"/>
      <c r="P372" s="206"/>
      <c r="Q372" s="206"/>
      <c r="R372" s="206"/>
      <c r="S372" s="206"/>
      <c r="T372" s="207"/>
      <c r="AT372" s="208" t="s">
        <v>160</v>
      </c>
      <c r="AU372" s="208" t="s">
        <v>80</v>
      </c>
      <c r="AV372" s="13" t="s">
        <v>80</v>
      </c>
      <c r="AW372" s="13" t="s">
        <v>27</v>
      </c>
      <c r="AX372" s="13" t="s">
        <v>71</v>
      </c>
      <c r="AY372" s="208" t="s">
        <v>151</v>
      </c>
    </row>
    <row r="373" spans="2:65" s="12" customFormat="1" ht="11.25">
      <c r="B373" s="189"/>
      <c r="C373" s="190"/>
      <c r="D373" s="191" t="s">
        <v>160</v>
      </c>
      <c r="E373" s="192" t="s">
        <v>1</v>
      </c>
      <c r="F373" s="193" t="s">
        <v>349</v>
      </c>
      <c r="G373" s="190"/>
      <c r="H373" s="192" t="s">
        <v>1</v>
      </c>
      <c r="I373" s="190"/>
      <c r="J373" s="190"/>
      <c r="K373" s="190"/>
      <c r="L373" s="194"/>
      <c r="M373" s="195"/>
      <c r="N373" s="196"/>
      <c r="O373" s="196"/>
      <c r="P373" s="196"/>
      <c r="Q373" s="196"/>
      <c r="R373" s="196"/>
      <c r="S373" s="196"/>
      <c r="T373" s="197"/>
      <c r="AT373" s="198" t="s">
        <v>160</v>
      </c>
      <c r="AU373" s="198" t="s">
        <v>80</v>
      </c>
      <c r="AV373" s="12" t="s">
        <v>78</v>
      </c>
      <c r="AW373" s="12" t="s">
        <v>27</v>
      </c>
      <c r="AX373" s="12" t="s">
        <v>71</v>
      </c>
      <c r="AY373" s="198" t="s">
        <v>151</v>
      </c>
    </row>
    <row r="374" spans="2:65" s="13" customFormat="1" ht="11.25">
      <c r="B374" s="199"/>
      <c r="C374" s="200"/>
      <c r="D374" s="191" t="s">
        <v>160</v>
      </c>
      <c r="E374" s="201" t="s">
        <v>1</v>
      </c>
      <c r="F374" s="202" t="s">
        <v>350</v>
      </c>
      <c r="G374" s="200"/>
      <c r="H374" s="203">
        <v>192</v>
      </c>
      <c r="I374" s="200"/>
      <c r="J374" s="200"/>
      <c r="K374" s="200"/>
      <c r="L374" s="204"/>
      <c r="M374" s="205"/>
      <c r="N374" s="206"/>
      <c r="O374" s="206"/>
      <c r="P374" s="206"/>
      <c r="Q374" s="206"/>
      <c r="R374" s="206"/>
      <c r="S374" s="206"/>
      <c r="T374" s="207"/>
      <c r="AT374" s="208" t="s">
        <v>160</v>
      </c>
      <c r="AU374" s="208" t="s">
        <v>80</v>
      </c>
      <c r="AV374" s="13" t="s">
        <v>80</v>
      </c>
      <c r="AW374" s="13" t="s">
        <v>27</v>
      </c>
      <c r="AX374" s="13" t="s">
        <v>71</v>
      </c>
      <c r="AY374" s="208" t="s">
        <v>151</v>
      </c>
    </row>
    <row r="375" spans="2:65" s="13" customFormat="1" ht="11.25">
      <c r="B375" s="199"/>
      <c r="C375" s="200"/>
      <c r="D375" s="191" t="s">
        <v>160</v>
      </c>
      <c r="E375" s="201" t="s">
        <v>1</v>
      </c>
      <c r="F375" s="202" t="s">
        <v>351</v>
      </c>
      <c r="G375" s="200"/>
      <c r="H375" s="203">
        <v>12</v>
      </c>
      <c r="I375" s="200"/>
      <c r="J375" s="200"/>
      <c r="K375" s="200"/>
      <c r="L375" s="204"/>
      <c r="M375" s="205"/>
      <c r="N375" s="206"/>
      <c r="O375" s="206"/>
      <c r="P375" s="206"/>
      <c r="Q375" s="206"/>
      <c r="R375" s="206"/>
      <c r="S375" s="206"/>
      <c r="T375" s="207"/>
      <c r="AT375" s="208" t="s">
        <v>160</v>
      </c>
      <c r="AU375" s="208" t="s">
        <v>80</v>
      </c>
      <c r="AV375" s="13" t="s">
        <v>80</v>
      </c>
      <c r="AW375" s="13" t="s">
        <v>27</v>
      </c>
      <c r="AX375" s="13" t="s">
        <v>71</v>
      </c>
      <c r="AY375" s="208" t="s">
        <v>151</v>
      </c>
    </row>
    <row r="376" spans="2:65" s="14" customFormat="1" ht="11.25">
      <c r="B376" s="209"/>
      <c r="C376" s="210"/>
      <c r="D376" s="191" t="s">
        <v>160</v>
      </c>
      <c r="E376" s="211" t="s">
        <v>1</v>
      </c>
      <c r="F376" s="212" t="s">
        <v>165</v>
      </c>
      <c r="G376" s="210"/>
      <c r="H376" s="213">
        <v>614.24</v>
      </c>
      <c r="I376" s="210"/>
      <c r="J376" s="210"/>
      <c r="K376" s="210"/>
      <c r="L376" s="214"/>
      <c r="M376" s="215"/>
      <c r="N376" s="216"/>
      <c r="O376" s="216"/>
      <c r="P376" s="216"/>
      <c r="Q376" s="216"/>
      <c r="R376" s="216"/>
      <c r="S376" s="216"/>
      <c r="T376" s="217"/>
      <c r="AT376" s="218" t="s">
        <v>160</v>
      </c>
      <c r="AU376" s="218" t="s">
        <v>80</v>
      </c>
      <c r="AV376" s="14" t="s">
        <v>158</v>
      </c>
      <c r="AW376" s="14" t="s">
        <v>27</v>
      </c>
      <c r="AX376" s="14" t="s">
        <v>78</v>
      </c>
      <c r="AY376" s="218" t="s">
        <v>151</v>
      </c>
    </row>
    <row r="377" spans="2:65" s="11" customFormat="1" ht="20.85" customHeight="1">
      <c r="B377" s="162"/>
      <c r="C377" s="163"/>
      <c r="D377" s="164" t="s">
        <v>70</v>
      </c>
      <c r="E377" s="175" t="s">
        <v>516</v>
      </c>
      <c r="F377" s="175" t="s">
        <v>520</v>
      </c>
      <c r="G377" s="163"/>
      <c r="H377" s="163"/>
      <c r="I377" s="163"/>
      <c r="J377" s="176">
        <f>BK377</f>
        <v>0</v>
      </c>
      <c r="K377" s="163"/>
      <c r="L377" s="167"/>
      <c r="M377" s="168"/>
      <c r="N377" s="169"/>
      <c r="O377" s="169"/>
      <c r="P377" s="170">
        <f>SUM(P378:P404)</f>
        <v>95.218856000000002</v>
      </c>
      <c r="Q377" s="169"/>
      <c r="R377" s="170">
        <f>SUM(R378:R404)</f>
        <v>0</v>
      </c>
      <c r="S377" s="169"/>
      <c r="T377" s="171">
        <f>SUM(T378:T404)</f>
        <v>0</v>
      </c>
      <c r="AR377" s="172" t="s">
        <v>78</v>
      </c>
      <c r="AT377" s="173" t="s">
        <v>70</v>
      </c>
      <c r="AU377" s="173" t="s">
        <v>80</v>
      </c>
      <c r="AY377" s="172" t="s">
        <v>151</v>
      </c>
      <c r="BK377" s="174">
        <f>SUM(BK378:BK404)</f>
        <v>0</v>
      </c>
    </row>
    <row r="378" spans="2:65" s="1" customFormat="1" ht="24" customHeight="1">
      <c r="B378" s="31"/>
      <c r="C378" s="177" t="s">
        <v>521</v>
      </c>
      <c r="D378" s="177" t="s">
        <v>153</v>
      </c>
      <c r="E378" s="178" t="s">
        <v>522</v>
      </c>
      <c r="F378" s="179" t="s">
        <v>523</v>
      </c>
      <c r="G378" s="180" t="s">
        <v>156</v>
      </c>
      <c r="H378" s="181">
        <v>615.36</v>
      </c>
      <c r="I378" s="182"/>
      <c r="J378" s="182">
        <f>ROUND(I378*H378,2)</f>
        <v>0</v>
      </c>
      <c r="K378" s="179" t="s">
        <v>1</v>
      </c>
      <c r="L378" s="35"/>
      <c r="M378" s="183" t="s">
        <v>1</v>
      </c>
      <c r="N378" s="184" t="s">
        <v>36</v>
      </c>
      <c r="O378" s="185">
        <v>2E-3</v>
      </c>
      <c r="P378" s="185">
        <f>O378*H378</f>
        <v>1.23072</v>
      </c>
      <c r="Q378" s="185">
        <v>0</v>
      </c>
      <c r="R378" s="185">
        <f>Q378*H378</f>
        <v>0</v>
      </c>
      <c r="S378" s="185">
        <v>0</v>
      </c>
      <c r="T378" s="186">
        <f>S378*H378</f>
        <v>0</v>
      </c>
      <c r="AR378" s="187" t="s">
        <v>158</v>
      </c>
      <c r="AT378" s="187" t="s">
        <v>153</v>
      </c>
      <c r="AU378" s="187" t="s">
        <v>524</v>
      </c>
      <c r="AY378" s="17" t="s">
        <v>151</v>
      </c>
      <c r="BE378" s="188">
        <f>IF(N378="základní",J378,0)</f>
        <v>0</v>
      </c>
      <c r="BF378" s="188">
        <f>IF(N378="snížená",J378,0)</f>
        <v>0</v>
      </c>
      <c r="BG378" s="188">
        <f>IF(N378="zákl. přenesená",J378,0)</f>
        <v>0</v>
      </c>
      <c r="BH378" s="188">
        <f>IF(N378="sníž. přenesená",J378,0)</f>
        <v>0</v>
      </c>
      <c r="BI378" s="188">
        <f>IF(N378="nulová",J378,0)</f>
        <v>0</v>
      </c>
      <c r="BJ378" s="17" t="s">
        <v>78</v>
      </c>
      <c r="BK378" s="188">
        <f>ROUND(I378*H378,2)</f>
        <v>0</v>
      </c>
      <c r="BL378" s="17" t="s">
        <v>158</v>
      </c>
      <c r="BM378" s="187" t="s">
        <v>525</v>
      </c>
    </row>
    <row r="379" spans="2:65" s="13" customFormat="1" ht="11.25">
      <c r="B379" s="199"/>
      <c r="C379" s="200"/>
      <c r="D379" s="191" t="s">
        <v>160</v>
      </c>
      <c r="E379" s="201" t="s">
        <v>1</v>
      </c>
      <c r="F379" s="202" t="s">
        <v>526</v>
      </c>
      <c r="G379" s="200"/>
      <c r="H379" s="203">
        <v>615.36</v>
      </c>
      <c r="I379" s="200"/>
      <c r="J379" s="200"/>
      <c r="K379" s="200"/>
      <c r="L379" s="204"/>
      <c r="M379" s="205"/>
      <c r="N379" s="206"/>
      <c r="O379" s="206"/>
      <c r="P379" s="206"/>
      <c r="Q379" s="206"/>
      <c r="R379" s="206"/>
      <c r="S379" s="206"/>
      <c r="T379" s="207"/>
      <c r="AT379" s="208" t="s">
        <v>160</v>
      </c>
      <c r="AU379" s="208" t="s">
        <v>524</v>
      </c>
      <c r="AV379" s="13" t="s">
        <v>80</v>
      </c>
      <c r="AW379" s="13" t="s">
        <v>27</v>
      </c>
      <c r="AX379" s="13" t="s">
        <v>71</v>
      </c>
      <c r="AY379" s="208" t="s">
        <v>151</v>
      </c>
    </row>
    <row r="380" spans="2:65" s="14" customFormat="1" ht="11.25">
      <c r="B380" s="209"/>
      <c r="C380" s="210"/>
      <c r="D380" s="191" t="s">
        <v>160</v>
      </c>
      <c r="E380" s="211" t="s">
        <v>1</v>
      </c>
      <c r="F380" s="212" t="s">
        <v>165</v>
      </c>
      <c r="G380" s="210"/>
      <c r="H380" s="213">
        <v>615.36</v>
      </c>
      <c r="I380" s="210"/>
      <c r="J380" s="210"/>
      <c r="K380" s="210"/>
      <c r="L380" s="214"/>
      <c r="M380" s="215"/>
      <c r="N380" s="216"/>
      <c r="O380" s="216"/>
      <c r="P380" s="216"/>
      <c r="Q380" s="216"/>
      <c r="R380" s="216"/>
      <c r="S380" s="216"/>
      <c r="T380" s="217"/>
      <c r="AT380" s="218" t="s">
        <v>160</v>
      </c>
      <c r="AU380" s="218" t="s">
        <v>524</v>
      </c>
      <c r="AV380" s="14" t="s">
        <v>158</v>
      </c>
      <c r="AW380" s="14" t="s">
        <v>27</v>
      </c>
      <c r="AX380" s="14" t="s">
        <v>78</v>
      </c>
      <c r="AY380" s="218" t="s">
        <v>151</v>
      </c>
    </row>
    <row r="381" spans="2:65" s="1" customFormat="1" ht="24" customHeight="1">
      <c r="B381" s="31"/>
      <c r="C381" s="177" t="s">
        <v>527</v>
      </c>
      <c r="D381" s="177" t="s">
        <v>153</v>
      </c>
      <c r="E381" s="178" t="s">
        <v>528</v>
      </c>
      <c r="F381" s="179" t="s">
        <v>529</v>
      </c>
      <c r="G381" s="180" t="s">
        <v>248</v>
      </c>
      <c r="H381" s="181">
        <v>127.52800000000001</v>
      </c>
      <c r="I381" s="182"/>
      <c r="J381" s="182">
        <f>ROUND(I381*H381,2)</f>
        <v>0</v>
      </c>
      <c r="K381" s="179" t="s">
        <v>1</v>
      </c>
      <c r="L381" s="35"/>
      <c r="M381" s="183" t="s">
        <v>1</v>
      </c>
      <c r="N381" s="184" t="s">
        <v>36</v>
      </c>
      <c r="O381" s="185">
        <v>4.2000000000000003E-2</v>
      </c>
      <c r="P381" s="185">
        <f>O381*H381</f>
        <v>5.3561760000000005</v>
      </c>
      <c r="Q381" s="185">
        <v>0</v>
      </c>
      <c r="R381" s="185">
        <f>Q381*H381</f>
        <v>0</v>
      </c>
      <c r="S381" s="185">
        <v>0</v>
      </c>
      <c r="T381" s="186">
        <f>S381*H381</f>
        <v>0</v>
      </c>
      <c r="AR381" s="187" t="s">
        <v>158</v>
      </c>
      <c r="AT381" s="187" t="s">
        <v>153</v>
      </c>
      <c r="AU381" s="187" t="s">
        <v>524</v>
      </c>
      <c r="AY381" s="17" t="s">
        <v>151</v>
      </c>
      <c r="BE381" s="188">
        <f>IF(N381="základní",J381,0)</f>
        <v>0</v>
      </c>
      <c r="BF381" s="188">
        <f>IF(N381="snížená",J381,0)</f>
        <v>0</v>
      </c>
      <c r="BG381" s="188">
        <f>IF(N381="zákl. přenesená",J381,0)</f>
        <v>0</v>
      </c>
      <c r="BH381" s="188">
        <f>IF(N381="sníž. přenesená",J381,0)</f>
        <v>0</v>
      </c>
      <c r="BI381" s="188">
        <f>IF(N381="nulová",J381,0)</f>
        <v>0</v>
      </c>
      <c r="BJ381" s="17" t="s">
        <v>78</v>
      </c>
      <c r="BK381" s="188">
        <f>ROUND(I381*H381,2)</f>
        <v>0</v>
      </c>
      <c r="BL381" s="17" t="s">
        <v>158</v>
      </c>
      <c r="BM381" s="187" t="s">
        <v>530</v>
      </c>
    </row>
    <row r="382" spans="2:65" s="12" customFormat="1" ht="11.25">
      <c r="B382" s="189"/>
      <c r="C382" s="190"/>
      <c r="D382" s="191" t="s">
        <v>160</v>
      </c>
      <c r="E382" s="192" t="s">
        <v>1</v>
      </c>
      <c r="F382" s="193" t="s">
        <v>531</v>
      </c>
      <c r="G382" s="190"/>
      <c r="H382" s="192" t="s">
        <v>1</v>
      </c>
      <c r="I382" s="190"/>
      <c r="J382" s="190"/>
      <c r="K382" s="190"/>
      <c r="L382" s="194"/>
      <c r="M382" s="195"/>
      <c r="N382" s="196"/>
      <c r="O382" s="196"/>
      <c r="P382" s="196"/>
      <c r="Q382" s="196"/>
      <c r="R382" s="196"/>
      <c r="S382" s="196"/>
      <c r="T382" s="197"/>
      <c r="AT382" s="198" t="s">
        <v>160</v>
      </c>
      <c r="AU382" s="198" t="s">
        <v>524</v>
      </c>
      <c r="AV382" s="12" t="s">
        <v>78</v>
      </c>
      <c r="AW382" s="12" t="s">
        <v>27</v>
      </c>
      <c r="AX382" s="12" t="s">
        <v>71</v>
      </c>
      <c r="AY382" s="198" t="s">
        <v>151</v>
      </c>
    </row>
    <row r="383" spans="2:65" s="13" customFormat="1" ht="11.25">
      <c r="B383" s="199"/>
      <c r="C383" s="200"/>
      <c r="D383" s="191" t="s">
        <v>160</v>
      </c>
      <c r="E383" s="201" t="s">
        <v>1</v>
      </c>
      <c r="F383" s="202" t="s">
        <v>532</v>
      </c>
      <c r="G383" s="200"/>
      <c r="H383" s="203">
        <v>19.349</v>
      </c>
      <c r="I383" s="200"/>
      <c r="J383" s="200"/>
      <c r="K383" s="200"/>
      <c r="L383" s="204"/>
      <c r="M383" s="205"/>
      <c r="N383" s="206"/>
      <c r="O383" s="206"/>
      <c r="P383" s="206"/>
      <c r="Q383" s="206"/>
      <c r="R383" s="206"/>
      <c r="S383" s="206"/>
      <c r="T383" s="207"/>
      <c r="AT383" s="208" t="s">
        <v>160</v>
      </c>
      <c r="AU383" s="208" t="s">
        <v>524</v>
      </c>
      <c r="AV383" s="13" t="s">
        <v>80</v>
      </c>
      <c r="AW383" s="13" t="s">
        <v>27</v>
      </c>
      <c r="AX383" s="13" t="s">
        <v>71</v>
      </c>
      <c r="AY383" s="208" t="s">
        <v>151</v>
      </c>
    </row>
    <row r="384" spans="2:65" s="13" customFormat="1" ht="11.25">
      <c r="B384" s="199"/>
      <c r="C384" s="200"/>
      <c r="D384" s="191" t="s">
        <v>160</v>
      </c>
      <c r="E384" s="201" t="s">
        <v>1</v>
      </c>
      <c r="F384" s="202" t="s">
        <v>533</v>
      </c>
      <c r="G384" s="200"/>
      <c r="H384" s="203">
        <v>29.024000000000001</v>
      </c>
      <c r="I384" s="200"/>
      <c r="J384" s="200"/>
      <c r="K384" s="200"/>
      <c r="L384" s="204"/>
      <c r="M384" s="205"/>
      <c r="N384" s="206"/>
      <c r="O384" s="206"/>
      <c r="P384" s="206"/>
      <c r="Q384" s="206"/>
      <c r="R384" s="206"/>
      <c r="S384" s="206"/>
      <c r="T384" s="207"/>
      <c r="AT384" s="208" t="s">
        <v>160</v>
      </c>
      <c r="AU384" s="208" t="s">
        <v>524</v>
      </c>
      <c r="AV384" s="13" t="s">
        <v>80</v>
      </c>
      <c r="AW384" s="13" t="s">
        <v>27</v>
      </c>
      <c r="AX384" s="13" t="s">
        <v>71</v>
      </c>
      <c r="AY384" s="208" t="s">
        <v>151</v>
      </c>
    </row>
    <row r="385" spans="2:65" s="12" customFormat="1" ht="11.25">
      <c r="B385" s="189"/>
      <c r="C385" s="190"/>
      <c r="D385" s="191" t="s">
        <v>160</v>
      </c>
      <c r="E385" s="192" t="s">
        <v>1</v>
      </c>
      <c r="F385" s="193" t="s">
        <v>534</v>
      </c>
      <c r="G385" s="190"/>
      <c r="H385" s="192" t="s">
        <v>1</v>
      </c>
      <c r="I385" s="190"/>
      <c r="J385" s="190"/>
      <c r="K385" s="190"/>
      <c r="L385" s="194"/>
      <c r="M385" s="195"/>
      <c r="N385" s="196"/>
      <c r="O385" s="196"/>
      <c r="P385" s="196"/>
      <c r="Q385" s="196"/>
      <c r="R385" s="196"/>
      <c r="S385" s="196"/>
      <c r="T385" s="197"/>
      <c r="AT385" s="198" t="s">
        <v>160</v>
      </c>
      <c r="AU385" s="198" t="s">
        <v>524</v>
      </c>
      <c r="AV385" s="12" t="s">
        <v>78</v>
      </c>
      <c r="AW385" s="12" t="s">
        <v>27</v>
      </c>
      <c r="AX385" s="12" t="s">
        <v>71</v>
      </c>
      <c r="AY385" s="198" t="s">
        <v>151</v>
      </c>
    </row>
    <row r="386" spans="2:65" s="13" customFormat="1" ht="11.25">
      <c r="B386" s="199"/>
      <c r="C386" s="200"/>
      <c r="D386" s="191" t="s">
        <v>160</v>
      </c>
      <c r="E386" s="201" t="s">
        <v>1</v>
      </c>
      <c r="F386" s="202" t="s">
        <v>535</v>
      </c>
      <c r="G386" s="200"/>
      <c r="H386" s="203">
        <v>79.155000000000001</v>
      </c>
      <c r="I386" s="200"/>
      <c r="J386" s="200"/>
      <c r="K386" s="200"/>
      <c r="L386" s="204"/>
      <c r="M386" s="205"/>
      <c r="N386" s="206"/>
      <c r="O386" s="206"/>
      <c r="P386" s="206"/>
      <c r="Q386" s="206"/>
      <c r="R386" s="206"/>
      <c r="S386" s="206"/>
      <c r="T386" s="207"/>
      <c r="AT386" s="208" t="s">
        <v>160</v>
      </c>
      <c r="AU386" s="208" t="s">
        <v>524</v>
      </c>
      <c r="AV386" s="13" t="s">
        <v>80</v>
      </c>
      <c r="AW386" s="13" t="s">
        <v>27</v>
      </c>
      <c r="AX386" s="13" t="s">
        <v>71</v>
      </c>
      <c r="AY386" s="208" t="s">
        <v>151</v>
      </c>
    </row>
    <row r="387" spans="2:65" s="14" customFormat="1" ht="11.25">
      <c r="B387" s="209"/>
      <c r="C387" s="210"/>
      <c r="D387" s="191" t="s">
        <v>160</v>
      </c>
      <c r="E387" s="211" t="s">
        <v>1</v>
      </c>
      <c r="F387" s="212" t="s">
        <v>165</v>
      </c>
      <c r="G387" s="210"/>
      <c r="H387" s="213">
        <v>127.52800000000001</v>
      </c>
      <c r="I387" s="210"/>
      <c r="J387" s="210"/>
      <c r="K387" s="210"/>
      <c r="L387" s="214"/>
      <c r="M387" s="215"/>
      <c r="N387" s="216"/>
      <c r="O387" s="216"/>
      <c r="P387" s="216"/>
      <c r="Q387" s="216"/>
      <c r="R387" s="216"/>
      <c r="S387" s="216"/>
      <c r="T387" s="217"/>
      <c r="AT387" s="218" t="s">
        <v>160</v>
      </c>
      <c r="AU387" s="218" t="s">
        <v>524</v>
      </c>
      <c r="AV387" s="14" t="s">
        <v>158</v>
      </c>
      <c r="AW387" s="14" t="s">
        <v>4</v>
      </c>
      <c r="AX387" s="14" t="s">
        <v>78</v>
      </c>
      <c r="AY387" s="218" t="s">
        <v>151</v>
      </c>
    </row>
    <row r="388" spans="2:65" s="1" customFormat="1" ht="24" customHeight="1">
      <c r="B388" s="31"/>
      <c r="C388" s="177" t="s">
        <v>536</v>
      </c>
      <c r="D388" s="177" t="s">
        <v>153</v>
      </c>
      <c r="E388" s="178" t="s">
        <v>537</v>
      </c>
      <c r="F388" s="179" t="s">
        <v>538</v>
      </c>
      <c r="G388" s="180" t="s">
        <v>248</v>
      </c>
      <c r="H388" s="181">
        <v>2423.0320000000002</v>
      </c>
      <c r="I388" s="182"/>
      <c r="J388" s="182">
        <f>ROUND(I388*H388,2)</f>
        <v>0</v>
      </c>
      <c r="K388" s="179" t="s">
        <v>230</v>
      </c>
      <c r="L388" s="35"/>
      <c r="M388" s="183" t="s">
        <v>1</v>
      </c>
      <c r="N388" s="184" t="s">
        <v>36</v>
      </c>
      <c r="O388" s="185">
        <v>3.0000000000000001E-3</v>
      </c>
      <c r="P388" s="185">
        <f>O388*H388</f>
        <v>7.2690960000000002</v>
      </c>
      <c r="Q388" s="185">
        <v>0</v>
      </c>
      <c r="R388" s="185">
        <f>Q388*H388</f>
        <v>0</v>
      </c>
      <c r="S388" s="185">
        <v>0</v>
      </c>
      <c r="T388" s="186">
        <f>S388*H388</f>
        <v>0</v>
      </c>
      <c r="AR388" s="187" t="s">
        <v>158</v>
      </c>
      <c r="AT388" s="187" t="s">
        <v>153</v>
      </c>
      <c r="AU388" s="187" t="s">
        <v>524</v>
      </c>
      <c r="AY388" s="17" t="s">
        <v>151</v>
      </c>
      <c r="BE388" s="188">
        <f>IF(N388="základní",J388,0)</f>
        <v>0</v>
      </c>
      <c r="BF388" s="188">
        <f>IF(N388="snížená",J388,0)</f>
        <v>0</v>
      </c>
      <c r="BG388" s="188">
        <f>IF(N388="zákl. přenesená",J388,0)</f>
        <v>0</v>
      </c>
      <c r="BH388" s="188">
        <f>IF(N388="sníž. přenesená",J388,0)</f>
        <v>0</v>
      </c>
      <c r="BI388" s="188">
        <f>IF(N388="nulová",J388,0)</f>
        <v>0</v>
      </c>
      <c r="BJ388" s="17" t="s">
        <v>78</v>
      </c>
      <c r="BK388" s="188">
        <f>ROUND(I388*H388,2)</f>
        <v>0</v>
      </c>
      <c r="BL388" s="17" t="s">
        <v>158</v>
      </c>
      <c r="BM388" s="187" t="s">
        <v>539</v>
      </c>
    </row>
    <row r="389" spans="2:65" s="12" customFormat="1" ht="11.25">
      <c r="B389" s="189"/>
      <c r="C389" s="190"/>
      <c r="D389" s="191" t="s">
        <v>160</v>
      </c>
      <c r="E389" s="192" t="s">
        <v>1</v>
      </c>
      <c r="F389" s="193" t="s">
        <v>540</v>
      </c>
      <c r="G389" s="190"/>
      <c r="H389" s="192" t="s">
        <v>1</v>
      </c>
      <c r="I389" s="190"/>
      <c r="J389" s="190"/>
      <c r="K389" s="190"/>
      <c r="L389" s="194"/>
      <c r="M389" s="195"/>
      <c r="N389" s="196"/>
      <c r="O389" s="196"/>
      <c r="P389" s="196"/>
      <c r="Q389" s="196"/>
      <c r="R389" s="196"/>
      <c r="S389" s="196"/>
      <c r="T389" s="197"/>
      <c r="AT389" s="198" t="s">
        <v>160</v>
      </c>
      <c r="AU389" s="198" t="s">
        <v>524</v>
      </c>
      <c r="AV389" s="12" t="s">
        <v>78</v>
      </c>
      <c r="AW389" s="12" t="s">
        <v>27</v>
      </c>
      <c r="AX389" s="12" t="s">
        <v>71</v>
      </c>
      <c r="AY389" s="198" t="s">
        <v>151</v>
      </c>
    </row>
    <row r="390" spans="2:65" s="13" customFormat="1" ht="11.25">
      <c r="B390" s="199"/>
      <c r="C390" s="200"/>
      <c r="D390" s="191" t="s">
        <v>160</v>
      </c>
      <c r="E390" s="201" t="s">
        <v>1</v>
      </c>
      <c r="F390" s="202" t="s">
        <v>541</v>
      </c>
      <c r="G390" s="200"/>
      <c r="H390" s="203">
        <v>2423.0320000000002</v>
      </c>
      <c r="I390" s="200"/>
      <c r="J390" s="200"/>
      <c r="K390" s="200"/>
      <c r="L390" s="204"/>
      <c r="M390" s="205"/>
      <c r="N390" s="206"/>
      <c r="O390" s="206"/>
      <c r="P390" s="206"/>
      <c r="Q390" s="206"/>
      <c r="R390" s="206"/>
      <c r="S390" s="206"/>
      <c r="T390" s="207"/>
      <c r="AT390" s="208" t="s">
        <v>160</v>
      </c>
      <c r="AU390" s="208" t="s">
        <v>524</v>
      </c>
      <c r="AV390" s="13" t="s">
        <v>80</v>
      </c>
      <c r="AW390" s="13" t="s">
        <v>27</v>
      </c>
      <c r="AX390" s="13" t="s">
        <v>71</v>
      </c>
      <c r="AY390" s="208" t="s">
        <v>151</v>
      </c>
    </row>
    <row r="391" spans="2:65" s="14" customFormat="1" ht="11.25">
      <c r="B391" s="209"/>
      <c r="C391" s="210"/>
      <c r="D391" s="191" t="s">
        <v>160</v>
      </c>
      <c r="E391" s="211" t="s">
        <v>1</v>
      </c>
      <c r="F391" s="212" t="s">
        <v>165</v>
      </c>
      <c r="G391" s="210"/>
      <c r="H391" s="213">
        <v>2423.0320000000002</v>
      </c>
      <c r="I391" s="210"/>
      <c r="J391" s="210"/>
      <c r="K391" s="210"/>
      <c r="L391" s="214"/>
      <c r="M391" s="215"/>
      <c r="N391" s="216"/>
      <c r="O391" s="216"/>
      <c r="P391" s="216"/>
      <c r="Q391" s="216"/>
      <c r="R391" s="216"/>
      <c r="S391" s="216"/>
      <c r="T391" s="217"/>
      <c r="AT391" s="218" t="s">
        <v>160</v>
      </c>
      <c r="AU391" s="218" t="s">
        <v>524</v>
      </c>
      <c r="AV391" s="14" t="s">
        <v>158</v>
      </c>
      <c r="AW391" s="14" t="s">
        <v>27</v>
      </c>
      <c r="AX391" s="14" t="s">
        <v>78</v>
      </c>
      <c r="AY391" s="218" t="s">
        <v>151</v>
      </c>
    </row>
    <row r="392" spans="2:65" s="1" customFormat="1" ht="24" customHeight="1">
      <c r="B392" s="31"/>
      <c r="C392" s="177" t="s">
        <v>542</v>
      </c>
      <c r="D392" s="177" t="s">
        <v>153</v>
      </c>
      <c r="E392" s="178" t="s">
        <v>543</v>
      </c>
      <c r="F392" s="179" t="s">
        <v>544</v>
      </c>
      <c r="G392" s="180" t="s">
        <v>248</v>
      </c>
      <c r="H392" s="181">
        <v>127.52800000000001</v>
      </c>
      <c r="I392" s="182"/>
      <c r="J392" s="182">
        <f>ROUND(I392*H392,2)</f>
        <v>0</v>
      </c>
      <c r="K392" s="179" t="s">
        <v>168</v>
      </c>
      <c r="L392" s="35"/>
      <c r="M392" s="183" t="s">
        <v>1</v>
      </c>
      <c r="N392" s="184" t="s">
        <v>36</v>
      </c>
      <c r="O392" s="185">
        <v>0.63800000000000001</v>
      </c>
      <c r="P392" s="185">
        <f>O392*H392</f>
        <v>81.362864000000002</v>
      </c>
      <c r="Q392" s="185">
        <v>0</v>
      </c>
      <c r="R392" s="185">
        <f>Q392*H392</f>
        <v>0</v>
      </c>
      <c r="S392" s="185">
        <v>0</v>
      </c>
      <c r="T392" s="186">
        <f>S392*H392</f>
        <v>0</v>
      </c>
      <c r="AR392" s="187" t="s">
        <v>158</v>
      </c>
      <c r="AT392" s="187" t="s">
        <v>153</v>
      </c>
      <c r="AU392" s="187" t="s">
        <v>524</v>
      </c>
      <c r="AY392" s="17" t="s">
        <v>151</v>
      </c>
      <c r="BE392" s="188">
        <f>IF(N392="základní",J392,0)</f>
        <v>0</v>
      </c>
      <c r="BF392" s="188">
        <f>IF(N392="snížená",J392,0)</f>
        <v>0</v>
      </c>
      <c r="BG392" s="188">
        <f>IF(N392="zákl. přenesená",J392,0)</f>
        <v>0</v>
      </c>
      <c r="BH392" s="188">
        <f>IF(N392="sníž. přenesená",J392,0)</f>
        <v>0</v>
      </c>
      <c r="BI392" s="188">
        <f>IF(N392="nulová",J392,0)</f>
        <v>0</v>
      </c>
      <c r="BJ392" s="17" t="s">
        <v>78</v>
      </c>
      <c r="BK392" s="188">
        <f>ROUND(I392*H392,2)</f>
        <v>0</v>
      </c>
      <c r="BL392" s="17" t="s">
        <v>158</v>
      </c>
      <c r="BM392" s="187" t="s">
        <v>545</v>
      </c>
    </row>
    <row r="393" spans="2:65" s="12" customFormat="1" ht="11.25">
      <c r="B393" s="189"/>
      <c r="C393" s="190"/>
      <c r="D393" s="191" t="s">
        <v>160</v>
      </c>
      <c r="E393" s="192" t="s">
        <v>1</v>
      </c>
      <c r="F393" s="193" t="s">
        <v>531</v>
      </c>
      <c r="G393" s="190"/>
      <c r="H393" s="192" t="s">
        <v>1</v>
      </c>
      <c r="I393" s="190"/>
      <c r="J393" s="190"/>
      <c r="K393" s="190"/>
      <c r="L393" s="194"/>
      <c r="M393" s="195"/>
      <c r="N393" s="196"/>
      <c r="O393" s="196"/>
      <c r="P393" s="196"/>
      <c r="Q393" s="196"/>
      <c r="R393" s="196"/>
      <c r="S393" s="196"/>
      <c r="T393" s="197"/>
      <c r="AT393" s="198" t="s">
        <v>160</v>
      </c>
      <c r="AU393" s="198" t="s">
        <v>524</v>
      </c>
      <c r="AV393" s="12" t="s">
        <v>78</v>
      </c>
      <c r="AW393" s="12" t="s">
        <v>27</v>
      </c>
      <c r="AX393" s="12" t="s">
        <v>71</v>
      </c>
      <c r="AY393" s="198" t="s">
        <v>151</v>
      </c>
    </row>
    <row r="394" spans="2:65" s="13" customFormat="1" ht="11.25">
      <c r="B394" s="199"/>
      <c r="C394" s="200"/>
      <c r="D394" s="191" t="s">
        <v>160</v>
      </c>
      <c r="E394" s="201" t="s">
        <v>1</v>
      </c>
      <c r="F394" s="202" t="s">
        <v>532</v>
      </c>
      <c r="G394" s="200"/>
      <c r="H394" s="203">
        <v>19.349</v>
      </c>
      <c r="I394" s="200"/>
      <c r="J394" s="200"/>
      <c r="K394" s="200"/>
      <c r="L394" s="204"/>
      <c r="M394" s="205"/>
      <c r="N394" s="206"/>
      <c r="O394" s="206"/>
      <c r="P394" s="206"/>
      <c r="Q394" s="206"/>
      <c r="R394" s="206"/>
      <c r="S394" s="206"/>
      <c r="T394" s="207"/>
      <c r="AT394" s="208" t="s">
        <v>160</v>
      </c>
      <c r="AU394" s="208" t="s">
        <v>524</v>
      </c>
      <c r="AV394" s="13" t="s">
        <v>80</v>
      </c>
      <c r="AW394" s="13" t="s">
        <v>27</v>
      </c>
      <c r="AX394" s="13" t="s">
        <v>71</v>
      </c>
      <c r="AY394" s="208" t="s">
        <v>151</v>
      </c>
    </row>
    <row r="395" spans="2:65" s="13" customFormat="1" ht="11.25">
      <c r="B395" s="199"/>
      <c r="C395" s="200"/>
      <c r="D395" s="191" t="s">
        <v>160</v>
      </c>
      <c r="E395" s="201" t="s">
        <v>1</v>
      </c>
      <c r="F395" s="202" t="s">
        <v>533</v>
      </c>
      <c r="G395" s="200"/>
      <c r="H395" s="203">
        <v>29.024000000000001</v>
      </c>
      <c r="I395" s="200"/>
      <c r="J395" s="200"/>
      <c r="K395" s="200"/>
      <c r="L395" s="204"/>
      <c r="M395" s="205"/>
      <c r="N395" s="206"/>
      <c r="O395" s="206"/>
      <c r="P395" s="206"/>
      <c r="Q395" s="206"/>
      <c r="R395" s="206"/>
      <c r="S395" s="206"/>
      <c r="T395" s="207"/>
      <c r="AT395" s="208" t="s">
        <v>160</v>
      </c>
      <c r="AU395" s="208" t="s">
        <v>524</v>
      </c>
      <c r="AV395" s="13" t="s">
        <v>80</v>
      </c>
      <c r="AW395" s="13" t="s">
        <v>27</v>
      </c>
      <c r="AX395" s="13" t="s">
        <v>71</v>
      </c>
      <c r="AY395" s="208" t="s">
        <v>151</v>
      </c>
    </row>
    <row r="396" spans="2:65" s="12" customFormat="1" ht="11.25">
      <c r="B396" s="189"/>
      <c r="C396" s="190"/>
      <c r="D396" s="191" t="s">
        <v>160</v>
      </c>
      <c r="E396" s="192" t="s">
        <v>1</v>
      </c>
      <c r="F396" s="193" t="s">
        <v>534</v>
      </c>
      <c r="G396" s="190"/>
      <c r="H396" s="192" t="s">
        <v>1</v>
      </c>
      <c r="I396" s="190"/>
      <c r="J396" s="190"/>
      <c r="K396" s="190"/>
      <c r="L396" s="194"/>
      <c r="M396" s="195"/>
      <c r="N396" s="196"/>
      <c r="O396" s="196"/>
      <c r="P396" s="196"/>
      <c r="Q396" s="196"/>
      <c r="R396" s="196"/>
      <c r="S396" s="196"/>
      <c r="T396" s="197"/>
      <c r="AT396" s="198" t="s">
        <v>160</v>
      </c>
      <c r="AU396" s="198" t="s">
        <v>524</v>
      </c>
      <c r="AV396" s="12" t="s">
        <v>78</v>
      </c>
      <c r="AW396" s="12" t="s">
        <v>27</v>
      </c>
      <c r="AX396" s="12" t="s">
        <v>71</v>
      </c>
      <c r="AY396" s="198" t="s">
        <v>151</v>
      </c>
    </row>
    <row r="397" spans="2:65" s="13" customFormat="1" ht="11.25">
      <c r="B397" s="199"/>
      <c r="C397" s="200"/>
      <c r="D397" s="191" t="s">
        <v>160</v>
      </c>
      <c r="E397" s="201" t="s">
        <v>1</v>
      </c>
      <c r="F397" s="202" t="s">
        <v>535</v>
      </c>
      <c r="G397" s="200"/>
      <c r="H397" s="203">
        <v>79.155000000000001</v>
      </c>
      <c r="I397" s="200"/>
      <c r="J397" s="200"/>
      <c r="K397" s="200"/>
      <c r="L397" s="204"/>
      <c r="M397" s="205"/>
      <c r="N397" s="206"/>
      <c r="O397" s="206"/>
      <c r="P397" s="206"/>
      <c r="Q397" s="206"/>
      <c r="R397" s="206"/>
      <c r="S397" s="206"/>
      <c r="T397" s="207"/>
      <c r="AT397" s="208" t="s">
        <v>160</v>
      </c>
      <c r="AU397" s="208" t="s">
        <v>524</v>
      </c>
      <c r="AV397" s="13" t="s">
        <v>80</v>
      </c>
      <c r="AW397" s="13" t="s">
        <v>27</v>
      </c>
      <c r="AX397" s="13" t="s">
        <v>71</v>
      </c>
      <c r="AY397" s="208" t="s">
        <v>151</v>
      </c>
    </row>
    <row r="398" spans="2:65" s="14" customFormat="1" ht="11.25">
      <c r="B398" s="209"/>
      <c r="C398" s="210"/>
      <c r="D398" s="191" t="s">
        <v>160</v>
      </c>
      <c r="E398" s="211" t="s">
        <v>1</v>
      </c>
      <c r="F398" s="212" t="s">
        <v>165</v>
      </c>
      <c r="G398" s="210"/>
      <c r="H398" s="213">
        <v>127.52800000000001</v>
      </c>
      <c r="I398" s="210"/>
      <c r="J398" s="210"/>
      <c r="K398" s="210"/>
      <c r="L398" s="214"/>
      <c r="M398" s="215"/>
      <c r="N398" s="216"/>
      <c r="O398" s="216"/>
      <c r="P398" s="216"/>
      <c r="Q398" s="216"/>
      <c r="R398" s="216"/>
      <c r="S398" s="216"/>
      <c r="T398" s="217"/>
      <c r="AT398" s="218" t="s">
        <v>160</v>
      </c>
      <c r="AU398" s="218" t="s">
        <v>524</v>
      </c>
      <c r="AV398" s="14" t="s">
        <v>158</v>
      </c>
      <c r="AW398" s="14" t="s">
        <v>4</v>
      </c>
      <c r="AX398" s="14" t="s">
        <v>78</v>
      </c>
      <c r="AY398" s="218" t="s">
        <v>151</v>
      </c>
    </row>
    <row r="399" spans="2:65" s="1" customFormat="1" ht="24" customHeight="1">
      <c r="B399" s="31"/>
      <c r="C399" s="177" t="s">
        <v>546</v>
      </c>
      <c r="D399" s="177" t="s">
        <v>153</v>
      </c>
      <c r="E399" s="178" t="s">
        <v>547</v>
      </c>
      <c r="F399" s="179" t="s">
        <v>548</v>
      </c>
      <c r="G399" s="180" t="s">
        <v>248</v>
      </c>
      <c r="H399" s="181">
        <v>127.52800000000001</v>
      </c>
      <c r="I399" s="182"/>
      <c r="J399" s="182">
        <f>ROUND(I399*H399,2)</f>
        <v>0</v>
      </c>
      <c r="K399" s="179" t="s">
        <v>230</v>
      </c>
      <c r="L399" s="35"/>
      <c r="M399" s="183" t="s">
        <v>1</v>
      </c>
      <c r="N399" s="184" t="s">
        <v>36</v>
      </c>
      <c r="O399" s="185">
        <v>0</v>
      </c>
      <c r="P399" s="185">
        <f>O399*H399</f>
        <v>0</v>
      </c>
      <c r="Q399" s="185">
        <v>0</v>
      </c>
      <c r="R399" s="185">
        <f>Q399*H399</f>
        <v>0</v>
      </c>
      <c r="S399" s="185">
        <v>0</v>
      </c>
      <c r="T399" s="186">
        <f>S399*H399</f>
        <v>0</v>
      </c>
      <c r="AR399" s="187" t="s">
        <v>158</v>
      </c>
      <c r="AT399" s="187" t="s">
        <v>153</v>
      </c>
      <c r="AU399" s="187" t="s">
        <v>524</v>
      </c>
      <c r="AY399" s="17" t="s">
        <v>151</v>
      </c>
      <c r="BE399" s="188">
        <f>IF(N399="základní",J399,0)</f>
        <v>0</v>
      </c>
      <c r="BF399" s="188">
        <f>IF(N399="snížená",J399,0)</f>
        <v>0</v>
      </c>
      <c r="BG399" s="188">
        <f>IF(N399="zákl. přenesená",J399,0)</f>
        <v>0</v>
      </c>
      <c r="BH399" s="188">
        <f>IF(N399="sníž. přenesená",J399,0)</f>
        <v>0</v>
      </c>
      <c r="BI399" s="188">
        <f>IF(N399="nulová",J399,0)</f>
        <v>0</v>
      </c>
      <c r="BJ399" s="17" t="s">
        <v>78</v>
      </c>
      <c r="BK399" s="188">
        <f>ROUND(I399*H399,2)</f>
        <v>0</v>
      </c>
      <c r="BL399" s="17" t="s">
        <v>158</v>
      </c>
      <c r="BM399" s="187" t="s">
        <v>549</v>
      </c>
    </row>
    <row r="400" spans="2:65" s="13" customFormat="1" ht="11.25">
      <c r="B400" s="199"/>
      <c r="C400" s="200"/>
      <c r="D400" s="191" t="s">
        <v>160</v>
      </c>
      <c r="E400" s="201" t="s">
        <v>1</v>
      </c>
      <c r="F400" s="202" t="s">
        <v>532</v>
      </c>
      <c r="G400" s="200"/>
      <c r="H400" s="203">
        <v>19.349</v>
      </c>
      <c r="I400" s="200"/>
      <c r="J400" s="200"/>
      <c r="K400" s="200"/>
      <c r="L400" s="204"/>
      <c r="M400" s="205"/>
      <c r="N400" s="206"/>
      <c r="O400" s="206"/>
      <c r="P400" s="206"/>
      <c r="Q400" s="206"/>
      <c r="R400" s="206"/>
      <c r="S400" s="206"/>
      <c r="T400" s="207"/>
      <c r="AT400" s="208" t="s">
        <v>160</v>
      </c>
      <c r="AU400" s="208" t="s">
        <v>524</v>
      </c>
      <c r="AV400" s="13" t="s">
        <v>80</v>
      </c>
      <c r="AW400" s="13" t="s">
        <v>27</v>
      </c>
      <c r="AX400" s="13" t="s">
        <v>71</v>
      </c>
      <c r="AY400" s="208" t="s">
        <v>151</v>
      </c>
    </row>
    <row r="401" spans="2:65" s="13" customFormat="1" ht="11.25">
      <c r="B401" s="199"/>
      <c r="C401" s="200"/>
      <c r="D401" s="191" t="s">
        <v>160</v>
      </c>
      <c r="E401" s="201" t="s">
        <v>1</v>
      </c>
      <c r="F401" s="202" t="s">
        <v>533</v>
      </c>
      <c r="G401" s="200"/>
      <c r="H401" s="203">
        <v>29.024000000000001</v>
      </c>
      <c r="I401" s="200"/>
      <c r="J401" s="200"/>
      <c r="K401" s="200"/>
      <c r="L401" s="204"/>
      <c r="M401" s="205"/>
      <c r="N401" s="206"/>
      <c r="O401" s="206"/>
      <c r="P401" s="206"/>
      <c r="Q401" s="206"/>
      <c r="R401" s="206"/>
      <c r="S401" s="206"/>
      <c r="T401" s="207"/>
      <c r="AT401" s="208" t="s">
        <v>160</v>
      </c>
      <c r="AU401" s="208" t="s">
        <v>524</v>
      </c>
      <c r="AV401" s="13" t="s">
        <v>80</v>
      </c>
      <c r="AW401" s="13" t="s">
        <v>27</v>
      </c>
      <c r="AX401" s="13" t="s">
        <v>71</v>
      </c>
      <c r="AY401" s="208" t="s">
        <v>151</v>
      </c>
    </row>
    <row r="402" spans="2:65" s="12" customFormat="1" ht="11.25">
      <c r="B402" s="189"/>
      <c r="C402" s="190"/>
      <c r="D402" s="191" t="s">
        <v>160</v>
      </c>
      <c r="E402" s="192" t="s">
        <v>1</v>
      </c>
      <c r="F402" s="193" t="s">
        <v>534</v>
      </c>
      <c r="G402" s="190"/>
      <c r="H402" s="192" t="s">
        <v>1</v>
      </c>
      <c r="I402" s="190"/>
      <c r="J402" s="190"/>
      <c r="K402" s="190"/>
      <c r="L402" s="194"/>
      <c r="M402" s="195"/>
      <c r="N402" s="196"/>
      <c r="O402" s="196"/>
      <c r="P402" s="196"/>
      <c r="Q402" s="196"/>
      <c r="R402" s="196"/>
      <c r="S402" s="196"/>
      <c r="T402" s="197"/>
      <c r="AT402" s="198" t="s">
        <v>160</v>
      </c>
      <c r="AU402" s="198" t="s">
        <v>524</v>
      </c>
      <c r="AV402" s="12" t="s">
        <v>78</v>
      </c>
      <c r="AW402" s="12" t="s">
        <v>27</v>
      </c>
      <c r="AX402" s="12" t="s">
        <v>71</v>
      </c>
      <c r="AY402" s="198" t="s">
        <v>151</v>
      </c>
    </row>
    <row r="403" spans="2:65" s="13" customFormat="1" ht="11.25">
      <c r="B403" s="199"/>
      <c r="C403" s="200"/>
      <c r="D403" s="191" t="s">
        <v>160</v>
      </c>
      <c r="E403" s="201" t="s">
        <v>1</v>
      </c>
      <c r="F403" s="202" t="s">
        <v>535</v>
      </c>
      <c r="G403" s="200"/>
      <c r="H403" s="203">
        <v>79.155000000000001</v>
      </c>
      <c r="I403" s="200"/>
      <c r="J403" s="200"/>
      <c r="K403" s="200"/>
      <c r="L403" s="204"/>
      <c r="M403" s="205"/>
      <c r="N403" s="206"/>
      <c r="O403" s="206"/>
      <c r="P403" s="206"/>
      <c r="Q403" s="206"/>
      <c r="R403" s="206"/>
      <c r="S403" s="206"/>
      <c r="T403" s="207"/>
      <c r="AT403" s="208" t="s">
        <v>160</v>
      </c>
      <c r="AU403" s="208" t="s">
        <v>524</v>
      </c>
      <c r="AV403" s="13" t="s">
        <v>80</v>
      </c>
      <c r="AW403" s="13" t="s">
        <v>27</v>
      </c>
      <c r="AX403" s="13" t="s">
        <v>71</v>
      </c>
      <c r="AY403" s="208" t="s">
        <v>151</v>
      </c>
    </row>
    <row r="404" spans="2:65" s="14" customFormat="1" ht="11.25">
      <c r="B404" s="209"/>
      <c r="C404" s="210"/>
      <c r="D404" s="191" t="s">
        <v>160</v>
      </c>
      <c r="E404" s="211" t="s">
        <v>1</v>
      </c>
      <c r="F404" s="212" t="s">
        <v>165</v>
      </c>
      <c r="G404" s="210"/>
      <c r="H404" s="213">
        <v>127.52800000000001</v>
      </c>
      <c r="I404" s="210"/>
      <c r="J404" s="210"/>
      <c r="K404" s="210"/>
      <c r="L404" s="214"/>
      <c r="M404" s="215"/>
      <c r="N404" s="216"/>
      <c r="O404" s="216"/>
      <c r="P404" s="216"/>
      <c r="Q404" s="216"/>
      <c r="R404" s="216"/>
      <c r="S404" s="216"/>
      <c r="T404" s="217"/>
      <c r="AT404" s="218" t="s">
        <v>160</v>
      </c>
      <c r="AU404" s="218" t="s">
        <v>524</v>
      </c>
      <c r="AV404" s="14" t="s">
        <v>158</v>
      </c>
      <c r="AW404" s="14" t="s">
        <v>27</v>
      </c>
      <c r="AX404" s="14" t="s">
        <v>78</v>
      </c>
      <c r="AY404" s="218" t="s">
        <v>151</v>
      </c>
    </row>
    <row r="405" spans="2:65" s="11" customFormat="1" ht="25.9" customHeight="1">
      <c r="B405" s="162"/>
      <c r="C405" s="163"/>
      <c r="D405" s="164" t="s">
        <v>70</v>
      </c>
      <c r="E405" s="165" t="s">
        <v>279</v>
      </c>
      <c r="F405" s="165" t="s">
        <v>550</v>
      </c>
      <c r="G405" s="163"/>
      <c r="H405" s="163"/>
      <c r="I405" s="163"/>
      <c r="J405" s="166">
        <f>BK405</f>
        <v>0</v>
      </c>
      <c r="K405" s="163"/>
      <c r="L405" s="167"/>
      <c r="M405" s="168"/>
      <c r="N405" s="169"/>
      <c r="O405" s="169"/>
      <c r="P405" s="170">
        <f>P406</f>
        <v>0</v>
      </c>
      <c r="Q405" s="169"/>
      <c r="R405" s="170">
        <f>R406</f>
        <v>0</v>
      </c>
      <c r="S405" s="169"/>
      <c r="T405" s="171">
        <f>T406</f>
        <v>0</v>
      </c>
      <c r="AR405" s="172" t="s">
        <v>524</v>
      </c>
      <c r="AT405" s="173" t="s">
        <v>70</v>
      </c>
      <c r="AU405" s="173" t="s">
        <v>71</v>
      </c>
      <c r="AY405" s="172" t="s">
        <v>151</v>
      </c>
      <c r="BK405" s="174">
        <f>BK406</f>
        <v>0</v>
      </c>
    </row>
    <row r="406" spans="2:65" s="11" customFormat="1" ht="22.9" customHeight="1">
      <c r="B406" s="162"/>
      <c r="C406" s="163"/>
      <c r="D406" s="164" t="s">
        <v>70</v>
      </c>
      <c r="E406" s="175" t="s">
        <v>551</v>
      </c>
      <c r="F406" s="175" t="s">
        <v>552</v>
      </c>
      <c r="G406" s="163"/>
      <c r="H406" s="163"/>
      <c r="I406" s="163"/>
      <c r="J406" s="176">
        <f>BK406</f>
        <v>0</v>
      </c>
      <c r="K406" s="163"/>
      <c r="L406" s="167"/>
      <c r="M406" s="168"/>
      <c r="N406" s="169"/>
      <c r="O406" s="169"/>
      <c r="P406" s="170">
        <f>SUM(P407:P413)</f>
        <v>0</v>
      </c>
      <c r="Q406" s="169"/>
      <c r="R406" s="170">
        <f>SUM(R407:R413)</f>
        <v>0</v>
      </c>
      <c r="S406" s="169"/>
      <c r="T406" s="171">
        <f>SUM(T407:T413)</f>
        <v>0</v>
      </c>
      <c r="AR406" s="172" t="s">
        <v>524</v>
      </c>
      <c r="AT406" s="173" t="s">
        <v>70</v>
      </c>
      <c r="AU406" s="173" t="s">
        <v>78</v>
      </c>
      <c r="AY406" s="172" t="s">
        <v>151</v>
      </c>
      <c r="BK406" s="174">
        <f>SUM(BK407:BK413)</f>
        <v>0</v>
      </c>
    </row>
    <row r="407" spans="2:65" s="1" customFormat="1" ht="24" customHeight="1">
      <c r="B407" s="31"/>
      <c r="C407" s="177" t="s">
        <v>553</v>
      </c>
      <c r="D407" s="177" t="s">
        <v>153</v>
      </c>
      <c r="E407" s="178" t="s">
        <v>82</v>
      </c>
      <c r="F407" s="179" t="s">
        <v>554</v>
      </c>
      <c r="G407" s="180" t="s">
        <v>212</v>
      </c>
      <c r="H407" s="181">
        <v>1</v>
      </c>
      <c r="I407" s="182"/>
      <c r="J407" s="182">
        <f>ROUND(I407*H407,2)</f>
        <v>0</v>
      </c>
      <c r="K407" s="179" t="s">
        <v>1</v>
      </c>
      <c r="L407" s="35"/>
      <c r="M407" s="183" t="s">
        <v>1</v>
      </c>
      <c r="N407" s="184" t="s">
        <v>36</v>
      </c>
      <c r="O407" s="185">
        <v>0</v>
      </c>
      <c r="P407" s="185">
        <f>O407*H407</f>
        <v>0</v>
      </c>
      <c r="Q407" s="185">
        <v>0</v>
      </c>
      <c r="R407" s="185">
        <f>Q407*H407</f>
        <v>0</v>
      </c>
      <c r="S407" s="185">
        <v>0</v>
      </c>
      <c r="T407" s="186">
        <f>S407*H407</f>
        <v>0</v>
      </c>
      <c r="AR407" s="187" t="s">
        <v>555</v>
      </c>
      <c r="AT407" s="187" t="s">
        <v>153</v>
      </c>
      <c r="AU407" s="187" t="s">
        <v>80</v>
      </c>
      <c r="AY407" s="17" t="s">
        <v>151</v>
      </c>
      <c r="BE407" s="188">
        <f>IF(N407="základní",J407,0)</f>
        <v>0</v>
      </c>
      <c r="BF407" s="188">
        <f>IF(N407="snížená",J407,0)</f>
        <v>0</v>
      </c>
      <c r="BG407" s="188">
        <f>IF(N407="zákl. přenesená",J407,0)</f>
        <v>0</v>
      </c>
      <c r="BH407" s="188">
        <f>IF(N407="sníž. přenesená",J407,0)</f>
        <v>0</v>
      </c>
      <c r="BI407" s="188">
        <f>IF(N407="nulová",J407,0)</f>
        <v>0</v>
      </c>
      <c r="BJ407" s="17" t="s">
        <v>78</v>
      </c>
      <c r="BK407" s="188">
        <f>ROUND(I407*H407,2)</f>
        <v>0</v>
      </c>
      <c r="BL407" s="17" t="s">
        <v>555</v>
      </c>
      <c r="BM407" s="187" t="s">
        <v>556</v>
      </c>
    </row>
    <row r="408" spans="2:65" s="12" customFormat="1" ht="11.25">
      <c r="B408" s="189"/>
      <c r="C408" s="190"/>
      <c r="D408" s="191" t="s">
        <v>160</v>
      </c>
      <c r="E408" s="192" t="s">
        <v>1</v>
      </c>
      <c r="F408" s="193" t="s">
        <v>557</v>
      </c>
      <c r="G408" s="190"/>
      <c r="H408" s="192" t="s">
        <v>1</v>
      </c>
      <c r="I408" s="190"/>
      <c r="J408" s="190"/>
      <c r="K408" s="190"/>
      <c r="L408" s="194"/>
      <c r="M408" s="195"/>
      <c r="N408" s="196"/>
      <c r="O408" s="196"/>
      <c r="P408" s="196"/>
      <c r="Q408" s="196"/>
      <c r="R408" s="196"/>
      <c r="S408" s="196"/>
      <c r="T408" s="197"/>
      <c r="AT408" s="198" t="s">
        <v>160</v>
      </c>
      <c r="AU408" s="198" t="s">
        <v>80</v>
      </c>
      <c r="AV408" s="12" t="s">
        <v>78</v>
      </c>
      <c r="AW408" s="12" t="s">
        <v>27</v>
      </c>
      <c r="AX408" s="12" t="s">
        <v>71</v>
      </c>
      <c r="AY408" s="198" t="s">
        <v>151</v>
      </c>
    </row>
    <row r="409" spans="2:65" s="12" customFormat="1" ht="11.25">
      <c r="B409" s="189"/>
      <c r="C409" s="190"/>
      <c r="D409" s="191" t="s">
        <v>160</v>
      </c>
      <c r="E409" s="192" t="s">
        <v>1</v>
      </c>
      <c r="F409" s="193" t="s">
        <v>558</v>
      </c>
      <c r="G409" s="190"/>
      <c r="H409" s="192" t="s">
        <v>1</v>
      </c>
      <c r="I409" s="190"/>
      <c r="J409" s="190"/>
      <c r="K409" s="190"/>
      <c r="L409" s="194"/>
      <c r="M409" s="195"/>
      <c r="N409" s="196"/>
      <c r="O409" s="196"/>
      <c r="P409" s="196"/>
      <c r="Q409" s="196"/>
      <c r="R409" s="196"/>
      <c r="S409" s="196"/>
      <c r="T409" s="197"/>
      <c r="AT409" s="198" t="s">
        <v>160</v>
      </c>
      <c r="AU409" s="198" t="s">
        <v>80</v>
      </c>
      <c r="AV409" s="12" t="s">
        <v>78</v>
      </c>
      <c r="AW409" s="12" t="s">
        <v>27</v>
      </c>
      <c r="AX409" s="12" t="s">
        <v>71</v>
      </c>
      <c r="AY409" s="198" t="s">
        <v>151</v>
      </c>
    </row>
    <row r="410" spans="2:65" s="13" customFormat="1" ht="11.25">
      <c r="B410" s="199"/>
      <c r="C410" s="200"/>
      <c r="D410" s="191" t="s">
        <v>160</v>
      </c>
      <c r="E410" s="201" t="s">
        <v>1</v>
      </c>
      <c r="F410" s="202" t="s">
        <v>78</v>
      </c>
      <c r="G410" s="200"/>
      <c r="H410" s="203">
        <v>1</v>
      </c>
      <c r="I410" s="200"/>
      <c r="J410" s="200"/>
      <c r="K410" s="200"/>
      <c r="L410" s="204"/>
      <c r="M410" s="205"/>
      <c r="N410" s="206"/>
      <c r="O410" s="206"/>
      <c r="P410" s="206"/>
      <c r="Q410" s="206"/>
      <c r="R410" s="206"/>
      <c r="S410" s="206"/>
      <c r="T410" s="207"/>
      <c r="AT410" s="208" t="s">
        <v>160</v>
      </c>
      <c r="AU410" s="208" t="s">
        <v>80</v>
      </c>
      <c r="AV410" s="13" t="s">
        <v>80</v>
      </c>
      <c r="AW410" s="13" t="s">
        <v>27</v>
      </c>
      <c r="AX410" s="13" t="s">
        <v>78</v>
      </c>
      <c r="AY410" s="208" t="s">
        <v>151</v>
      </c>
    </row>
    <row r="411" spans="2:65" s="1" customFormat="1" ht="24" customHeight="1">
      <c r="B411" s="31"/>
      <c r="C411" s="177" t="s">
        <v>559</v>
      </c>
      <c r="D411" s="177" t="s">
        <v>153</v>
      </c>
      <c r="E411" s="178" t="s">
        <v>560</v>
      </c>
      <c r="F411" s="179" t="s">
        <v>561</v>
      </c>
      <c r="G411" s="180" t="s">
        <v>212</v>
      </c>
      <c r="H411" s="181">
        <v>1</v>
      </c>
      <c r="I411" s="182"/>
      <c r="J411" s="182">
        <f>ROUND(I411*H411,2)</f>
        <v>0</v>
      </c>
      <c r="K411" s="179" t="s">
        <v>1</v>
      </c>
      <c r="L411" s="35"/>
      <c r="M411" s="183" t="s">
        <v>1</v>
      </c>
      <c r="N411" s="184" t="s">
        <v>36</v>
      </c>
      <c r="O411" s="185">
        <v>0</v>
      </c>
      <c r="P411" s="185">
        <f>O411*H411</f>
        <v>0</v>
      </c>
      <c r="Q411" s="185">
        <v>0</v>
      </c>
      <c r="R411" s="185">
        <f>Q411*H411</f>
        <v>0</v>
      </c>
      <c r="S411" s="185">
        <v>0</v>
      </c>
      <c r="T411" s="186">
        <f>S411*H411</f>
        <v>0</v>
      </c>
      <c r="AR411" s="187" t="s">
        <v>555</v>
      </c>
      <c r="AT411" s="187" t="s">
        <v>153</v>
      </c>
      <c r="AU411" s="187" t="s">
        <v>80</v>
      </c>
      <c r="AY411" s="17" t="s">
        <v>151</v>
      </c>
      <c r="BE411" s="188">
        <f>IF(N411="základní",J411,0)</f>
        <v>0</v>
      </c>
      <c r="BF411" s="188">
        <f>IF(N411="snížená",J411,0)</f>
        <v>0</v>
      </c>
      <c r="BG411" s="188">
        <f>IF(N411="zákl. přenesená",J411,0)</f>
        <v>0</v>
      </c>
      <c r="BH411" s="188">
        <f>IF(N411="sníž. přenesená",J411,0)</f>
        <v>0</v>
      </c>
      <c r="BI411" s="188">
        <f>IF(N411="nulová",J411,0)</f>
        <v>0</v>
      </c>
      <c r="BJ411" s="17" t="s">
        <v>78</v>
      </c>
      <c r="BK411" s="188">
        <f>ROUND(I411*H411,2)</f>
        <v>0</v>
      </c>
      <c r="BL411" s="17" t="s">
        <v>555</v>
      </c>
      <c r="BM411" s="187" t="s">
        <v>562</v>
      </c>
    </row>
    <row r="412" spans="2:65" s="12" customFormat="1" ht="11.25">
      <c r="B412" s="189"/>
      <c r="C412" s="190"/>
      <c r="D412" s="191" t="s">
        <v>160</v>
      </c>
      <c r="E412" s="192" t="s">
        <v>1</v>
      </c>
      <c r="F412" s="193" t="s">
        <v>563</v>
      </c>
      <c r="G412" s="190"/>
      <c r="H412" s="192" t="s">
        <v>1</v>
      </c>
      <c r="I412" s="190"/>
      <c r="J412" s="190"/>
      <c r="K412" s="190"/>
      <c r="L412" s="194"/>
      <c r="M412" s="195"/>
      <c r="N412" s="196"/>
      <c r="O412" s="196"/>
      <c r="P412" s="196"/>
      <c r="Q412" s="196"/>
      <c r="R412" s="196"/>
      <c r="S412" s="196"/>
      <c r="T412" s="197"/>
      <c r="AT412" s="198" t="s">
        <v>160</v>
      </c>
      <c r="AU412" s="198" t="s">
        <v>80</v>
      </c>
      <c r="AV412" s="12" t="s">
        <v>78</v>
      </c>
      <c r="AW412" s="12" t="s">
        <v>27</v>
      </c>
      <c r="AX412" s="12" t="s">
        <v>71</v>
      </c>
      <c r="AY412" s="198" t="s">
        <v>151</v>
      </c>
    </row>
    <row r="413" spans="2:65" s="13" customFormat="1" ht="11.25">
      <c r="B413" s="199"/>
      <c r="C413" s="200"/>
      <c r="D413" s="191" t="s">
        <v>160</v>
      </c>
      <c r="E413" s="201" t="s">
        <v>1</v>
      </c>
      <c r="F413" s="202" t="s">
        <v>78</v>
      </c>
      <c r="G413" s="200"/>
      <c r="H413" s="203">
        <v>1</v>
      </c>
      <c r="I413" s="200"/>
      <c r="J413" s="200"/>
      <c r="K413" s="200"/>
      <c r="L413" s="204"/>
      <c r="M413" s="205"/>
      <c r="N413" s="206"/>
      <c r="O413" s="206"/>
      <c r="P413" s="206"/>
      <c r="Q413" s="206"/>
      <c r="R413" s="206"/>
      <c r="S413" s="206"/>
      <c r="T413" s="207"/>
      <c r="AT413" s="208" t="s">
        <v>160</v>
      </c>
      <c r="AU413" s="208" t="s">
        <v>80</v>
      </c>
      <c r="AV413" s="13" t="s">
        <v>80</v>
      </c>
      <c r="AW413" s="13" t="s">
        <v>27</v>
      </c>
      <c r="AX413" s="13" t="s">
        <v>78</v>
      </c>
      <c r="AY413" s="208" t="s">
        <v>151</v>
      </c>
    </row>
    <row r="414" spans="2:65" s="11" customFormat="1" ht="25.9" customHeight="1">
      <c r="B414" s="162"/>
      <c r="C414" s="163"/>
      <c r="D414" s="164" t="s">
        <v>70</v>
      </c>
      <c r="E414" s="165" t="s">
        <v>564</v>
      </c>
      <c r="F414" s="165" t="s">
        <v>565</v>
      </c>
      <c r="G414" s="163"/>
      <c r="H414" s="163"/>
      <c r="I414" s="163"/>
      <c r="J414" s="166">
        <f>BK414</f>
        <v>0</v>
      </c>
      <c r="K414" s="163"/>
      <c r="L414" s="167"/>
      <c r="M414" s="168"/>
      <c r="N414" s="169"/>
      <c r="O414" s="169"/>
      <c r="P414" s="170">
        <f>P415</f>
        <v>0</v>
      </c>
      <c r="Q414" s="169"/>
      <c r="R414" s="170">
        <f>R415</f>
        <v>0</v>
      </c>
      <c r="S414" s="169"/>
      <c r="T414" s="171">
        <f>T415</f>
        <v>0</v>
      </c>
      <c r="AR414" s="172" t="s">
        <v>327</v>
      </c>
      <c r="AT414" s="173" t="s">
        <v>70</v>
      </c>
      <c r="AU414" s="173" t="s">
        <v>71</v>
      </c>
      <c r="AY414" s="172" t="s">
        <v>151</v>
      </c>
      <c r="BK414" s="174">
        <f>BK415</f>
        <v>0</v>
      </c>
    </row>
    <row r="415" spans="2:65" s="11" customFormat="1" ht="22.9" customHeight="1">
      <c r="B415" s="162"/>
      <c r="C415" s="163"/>
      <c r="D415" s="164" t="s">
        <v>70</v>
      </c>
      <c r="E415" s="175" t="s">
        <v>566</v>
      </c>
      <c r="F415" s="175" t="s">
        <v>567</v>
      </c>
      <c r="G415" s="163"/>
      <c r="H415" s="163"/>
      <c r="I415" s="163"/>
      <c r="J415" s="176">
        <f>BK415</f>
        <v>0</v>
      </c>
      <c r="K415" s="163"/>
      <c r="L415" s="167"/>
      <c r="M415" s="168"/>
      <c r="N415" s="169"/>
      <c r="O415" s="169"/>
      <c r="P415" s="170">
        <f>SUM(P416:P419)</f>
        <v>0</v>
      </c>
      <c r="Q415" s="169"/>
      <c r="R415" s="170">
        <f>SUM(R416:R419)</f>
        <v>0</v>
      </c>
      <c r="S415" s="169"/>
      <c r="T415" s="171">
        <f>SUM(T416:T419)</f>
        <v>0</v>
      </c>
      <c r="AR415" s="172" t="s">
        <v>327</v>
      </c>
      <c r="AT415" s="173" t="s">
        <v>70</v>
      </c>
      <c r="AU415" s="173" t="s">
        <v>78</v>
      </c>
      <c r="AY415" s="172" t="s">
        <v>151</v>
      </c>
      <c r="BK415" s="174">
        <f>SUM(BK416:BK419)</f>
        <v>0</v>
      </c>
    </row>
    <row r="416" spans="2:65" s="1" customFormat="1" ht="24" customHeight="1">
      <c r="B416" s="31"/>
      <c r="C416" s="177" t="s">
        <v>568</v>
      </c>
      <c r="D416" s="177" t="s">
        <v>153</v>
      </c>
      <c r="E416" s="178" t="s">
        <v>569</v>
      </c>
      <c r="F416" s="179" t="s">
        <v>570</v>
      </c>
      <c r="G416" s="180" t="s">
        <v>212</v>
      </c>
      <c r="H416" s="181">
        <v>1</v>
      </c>
      <c r="I416" s="182"/>
      <c r="J416" s="182">
        <f>ROUND(I416*H416,2)</f>
        <v>0</v>
      </c>
      <c r="K416" s="179" t="s">
        <v>1</v>
      </c>
      <c r="L416" s="35"/>
      <c r="M416" s="183" t="s">
        <v>1</v>
      </c>
      <c r="N416" s="184" t="s">
        <v>36</v>
      </c>
      <c r="O416" s="185">
        <v>0</v>
      </c>
      <c r="P416" s="185">
        <f>O416*H416</f>
        <v>0</v>
      </c>
      <c r="Q416" s="185">
        <v>0</v>
      </c>
      <c r="R416" s="185">
        <f>Q416*H416</f>
        <v>0</v>
      </c>
      <c r="S416" s="185">
        <v>0</v>
      </c>
      <c r="T416" s="186">
        <f>S416*H416</f>
        <v>0</v>
      </c>
      <c r="AR416" s="187" t="s">
        <v>571</v>
      </c>
      <c r="AT416" s="187" t="s">
        <v>153</v>
      </c>
      <c r="AU416" s="187" t="s">
        <v>80</v>
      </c>
      <c r="AY416" s="17" t="s">
        <v>151</v>
      </c>
      <c r="BE416" s="188">
        <f>IF(N416="základní",J416,0)</f>
        <v>0</v>
      </c>
      <c r="BF416" s="188">
        <f>IF(N416="snížená",J416,0)</f>
        <v>0</v>
      </c>
      <c r="BG416" s="188">
        <f>IF(N416="zákl. přenesená",J416,0)</f>
        <v>0</v>
      </c>
      <c r="BH416" s="188">
        <f>IF(N416="sníž. přenesená",J416,0)</f>
        <v>0</v>
      </c>
      <c r="BI416" s="188">
        <f>IF(N416="nulová",J416,0)</f>
        <v>0</v>
      </c>
      <c r="BJ416" s="17" t="s">
        <v>78</v>
      </c>
      <c r="BK416" s="188">
        <f>ROUND(I416*H416,2)</f>
        <v>0</v>
      </c>
      <c r="BL416" s="17" t="s">
        <v>571</v>
      </c>
      <c r="BM416" s="187" t="s">
        <v>572</v>
      </c>
    </row>
    <row r="417" spans="2:51" s="12" customFormat="1" ht="11.25">
      <c r="B417" s="189"/>
      <c r="C417" s="190"/>
      <c r="D417" s="191" t="s">
        <v>160</v>
      </c>
      <c r="E417" s="192" t="s">
        <v>1</v>
      </c>
      <c r="F417" s="193" t="s">
        <v>573</v>
      </c>
      <c r="G417" s="190"/>
      <c r="H417" s="192" t="s">
        <v>1</v>
      </c>
      <c r="I417" s="190"/>
      <c r="J417" s="190"/>
      <c r="K417" s="190"/>
      <c r="L417" s="194"/>
      <c r="M417" s="195"/>
      <c r="N417" s="196"/>
      <c r="O417" s="196"/>
      <c r="P417" s="196"/>
      <c r="Q417" s="196"/>
      <c r="R417" s="196"/>
      <c r="S417" s="196"/>
      <c r="T417" s="197"/>
      <c r="AT417" s="198" t="s">
        <v>160</v>
      </c>
      <c r="AU417" s="198" t="s">
        <v>80</v>
      </c>
      <c r="AV417" s="12" t="s">
        <v>78</v>
      </c>
      <c r="AW417" s="12" t="s">
        <v>27</v>
      </c>
      <c r="AX417" s="12" t="s">
        <v>71</v>
      </c>
      <c r="AY417" s="198" t="s">
        <v>151</v>
      </c>
    </row>
    <row r="418" spans="2:51" s="13" customFormat="1" ht="11.25">
      <c r="B418" s="199"/>
      <c r="C418" s="200"/>
      <c r="D418" s="191" t="s">
        <v>160</v>
      </c>
      <c r="E418" s="201" t="s">
        <v>1</v>
      </c>
      <c r="F418" s="202" t="s">
        <v>78</v>
      </c>
      <c r="G418" s="200"/>
      <c r="H418" s="203">
        <v>1</v>
      </c>
      <c r="I418" s="200"/>
      <c r="J418" s="200"/>
      <c r="K418" s="200"/>
      <c r="L418" s="204"/>
      <c r="M418" s="205"/>
      <c r="N418" s="206"/>
      <c r="O418" s="206"/>
      <c r="P418" s="206"/>
      <c r="Q418" s="206"/>
      <c r="R418" s="206"/>
      <c r="S418" s="206"/>
      <c r="T418" s="207"/>
      <c r="AT418" s="208" t="s">
        <v>160</v>
      </c>
      <c r="AU418" s="208" t="s">
        <v>80</v>
      </c>
      <c r="AV418" s="13" t="s">
        <v>80</v>
      </c>
      <c r="AW418" s="13" t="s">
        <v>27</v>
      </c>
      <c r="AX418" s="13" t="s">
        <v>71</v>
      </c>
      <c r="AY418" s="208" t="s">
        <v>151</v>
      </c>
    </row>
    <row r="419" spans="2:51" s="14" customFormat="1" ht="11.25">
      <c r="B419" s="209"/>
      <c r="C419" s="210"/>
      <c r="D419" s="191" t="s">
        <v>160</v>
      </c>
      <c r="E419" s="211" t="s">
        <v>1</v>
      </c>
      <c r="F419" s="212" t="s">
        <v>165</v>
      </c>
      <c r="G419" s="210"/>
      <c r="H419" s="213">
        <v>1</v>
      </c>
      <c r="I419" s="210"/>
      <c r="J419" s="210"/>
      <c r="K419" s="210"/>
      <c r="L419" s="214"/>
      <c r="M419" s="228"/>
      <c r="N419" s="229"/>
      <c r="O419" s="229"/>
      <c r="P419" s="229"/>
      <c r="Q419" s="229"/>
      <c r="R419" s="229"/>
      <c r="S419" s="229"/>
      <c r="T419" s="230"/>
      <c r="AT419" s="218" t="s">
        <v>160</v>
      </c>
      <c r="AU419" s="218" t="s">
        <v>80</v>
      </c>
      <c r="AV419" s="14" t="s">
        <v>158</v>
      </c>
      <c r="AW419" s="14" t="s">
        <v>27</v>
      </c>
      <c r="AX419" s="14" t="s">
        <v>78</v>
      </c>
      <c r="AY419" s="218" t="s">
        <v>151</v>
      </c>
    </row>
    <row r="420" spans="2:51" s="1" customFormat="1" ht="6.95" customHeight="1">
      <c r="B420" s="46"/>
      <c r="C420" s="47"/>
      <c r="D420" s="47"/>
      <c r="E420" s="47"/>
      <c r="F420" s="47"/>
      <c r="G420" s="47"/>
      <c r="H420" s="47"/>
      <c r="I420" s="47"/>
      <c r="J420" s="47"/>
      <c r="K420" s="47"/>
      <c r="L420" s="35"/>
    </row>
  </sheetData>
  <sheetProtection password="D83D" sheet="1" objects="1" scenarios="1" formatColumns="0" formatRows="0" autoFilter="0"/>
  <autoFilter ref="C129:K419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363"/>
  <sheetViews>
    <sheetView showGridLines="0" workbookViewId="0">
      <selection activeCell="I133" sqref="I133:I36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88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118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574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ROUND(J130,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ROUND((SUM(BE130:BE362)),  2)</f>
        <v>0</v>
      </c>
      <c r="I35" s="119">
        <v>0.21</v>
      </c>
      <c r="J35" s="118">
        <f>ROUND(((SUM(BE130:BE362))*I35),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ROUND((SUM(BF130:BF362)),  2)</f>
        <v>0</v>
      </c>
      <c r="I36" s="119">
        <v>0.15</v>
      </c>
      <c r="J36" s="118">
        <f>ROUND(((SUM(BF130:BF362))*I36),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ROUND((SUM(BG130:BG362)),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ROUND((SUM(BH130:BH362)),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ROUND((SUM(BI130:BI362)),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118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02 - Vodovodní řad B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J130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J131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127</v>
      </c>
      <c r="E100" s="149"/>
      <c r="F100" s="149"/>
      <c r="G100" s="149"/>
      <c r="H100" s="149"/>
      <c r="I100" s="149"/>
      <c r="J100" s="150">
        <f>J132</f>
        <v>0</v>
      </c>
      <c r="K100" s="96"/>
      <c r="L100" s="151"/>
    </row>
    <row r="101" spans="2:47" s="9" customFormat="1" ht="19.899999999999999" customHeight="1">
      <c r="B101" s="147"/>
      <c r="C101" s="96"/>
      <c r="D101" s="148" t="s">
        <v>128</v>
      </c>
      <c r="E101" s="149"/>
      <c r="F101" s="149"/>
      <c r="G101" s="149"/>
      <c r="H101" s="149"/>
      <c r="I101" s="149"/>
      <c r="J101" s="150">
        <f>J230</f>
        <v>0</v>
      </c>
      <c r="K101" s="96"/>
      <c r="L101" s="151"/>
    </row>
    <row r="102" spans="2:47" s="9" customFormat="1" ht="19.899999999999999" customHeight="1">
      <c r="B102" s="147"/>
      <c r="C102" s="96"/>
      <c r="D102" s="148" t="s">
        <v>129</v>
      </c>
      <c r="E102" s="149"/>
      <c r="F102" s="149"/>
      <c r="G102" s="149"/>
      <c r="H102" s="149"/>
      <c r="I102" s="149"/>
      <c r="J102" s="150">
        <f>J258</f>
        <v>0</v>
      </c>
      <c r="K102" s="96"/>
      <c r="L102" s="151"/>
    </row>
    <row r="103" spans="2:47" s="9" customFormat="1" ht="19.899999999999999" customHeight="1">
      <c r="B103" s="147"/>
      <c r="C103" s="96"/>
      <c r="D103" s="148" t="s">
        <v>130</v>
      </c>
      <c r="E103" s="149"/>
      <c r="F103" s="149"/>
      <c r="G103" s="149"/>
      <c r="H103" s="149"/>
      <c r="I103" s="149"/>
      <c r="J103" s="150">
        <f>J319</f>
        <v>0</v>
      </c>
      <c r="K103" s="96"/>
      <c r="L103" s="151"/>
    </row>
    <row r="104" spans="2:47" s="9" customFormat="1" ht="14.85" customHeight="1">
      <c r="B104" s="147"/>
      <c r="C104" s="96"/>
      <c r="D104" s="148" t="s">
        <v>131</v>
      </c>
      <c r="E104" s="149"/>
      <c r="F104" s="149"/>
      <c r="G104" s="149"/>
      <c r="H104" s="149"/>
      <c r="I104" s="149"/>
      <c r="J104" s="150">
        <f>J324</f>
        <v>0</v>
      </c>
      <c r="K104" s="96"/>
      <c r="L104" s="151"/>
    </row>
    <row r="105" spans="2:47" s="8" customFormat="1" ht="24.95" customHeight="1">
      <c r="B105" s="141"/>
      <c r="C105" s="142"/>
      <c r="D105" s="143" t="s">
        <v>132</v>
      </c>
      <c r="E105" s="144"/>
      <c r="F105" s="144"/>
      <c r="G105" s="144"/>
      <c r="H105" s="144"/>
      <c r="I105" s="144"/>
      <c r="J105" s="145">
        <f>J352</f>
        <v>0</v>
      </c>
      <c r="K105" s="142"/>
      <c r="L105" s="146"/>
    </row>
    <row r="106" spans="2:47" s="9" customFormat="1" ht="19.899999999999999" customHeight="1">
      <c r="B106" s="147"/>
      <c r="C106" s="96"/>
      <c r="D106" s="148" t="s">
        <v>133</v>
      </c>
      <c r="E106" s="149"/>
      <c r="F106" s="149"/>
      <c r="G106" s="149"/>
      <c r="H106" s="149"/>
      <c r="I106" s="149"/>
      <c r="J106" s="150">
        <f>J353</f>
        <v>0</v>
      </c>
      <c r="K106" s="96"/>
      <c r="L106" s="151"/>
    </row>
    <row r="107" spans="2:47" s="8" customFormat="1" ht="24.95" customHeight="1">
      <c r="B107" s="141"/>
      <c r="C107" s="142"/>
      <c r="D107" s="143" t="s">
        <v>134</v>
      </c>
      <c r="E107" s="144"/>
      <c r="F107" s="144"/>
      <c r="G107" s="144"/>
      <c r="H107" s="144"/>
      <c r="I107" s="144"/>
      <c r="J107" s="145">
        <f>J357</f>
        <v>0</v>
      </c>
      <c r="K107" s="142"/>
      <c r="L107" s="146"/>
    </row>
    <row r="108" spans="2:47" s="9" customFormat="1" ht="19.899999999999999" customHeight="1">
      <c r="B108" s="147"/>
      <c r="C108" s="96"/>
      <c r="D108" s="148" t="s">
        <v>135</v>
      </c>
      <c r="E108" s="149"/>
      <c r="F108" s="149"/>
      <c r="G108" s="149"/>
      <c r="H108" s="149"/>
      <c r="I108" s="149"/>
      <c r="J108" s="150">
        <f>J358</f>
        <v>0</v>
      </c>
      <c r="K108" s="96"/>
      <c r="L108" s="151"/>
    </row>
    <row r="109" spans="2:47" s="1" customFormat="1" ht="21.75" customHeight="1">
      <c r="B109" s="31"/>
      <c r="C109" s="32"/>
      <c r="D109" s="32"/>
      <c r="E109" s="32"/>
      <c r="F109" s="32"/>
      <c r="G109" s="32"/>
      <c r="H109" s="32"/>
      <c r="I109" s="32"/>
      <c r="J109" s="32"/>
      <c r="K109" s="32"/>
      <c r="L109" s="35"/>
    </row>
    <row r="110" spans="2:47" s="1" customFormat="1" ht="6.95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5"/>
    </row>
    <row r="114" spans="2:12" s="1" customFormat="1" ht="6.95" customHeight="1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5"/>
    </row>
    <row r="115" spans="2:12" s="1" customFormat="1" ht="24.95" customHeight="1">
      <c r="B115" s="31"/>
      <c r="C115" s="23" t="s">
        <v>136</v>
      </c>
      <c r="D115" s="32"/>
      <c r="E115" s="32"/>
      <c r="F115" s="32"/>
      <c r="G115" s="32"/>
      <c r="H115" s="32"/>
      <c r="I115" s="32"/>
      <c r="J115" s="32"/>
      <c r="K115" s="32"/>
      <c r="L115" s="35"/>
    </row>
    <row r="116" spans="2:12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12" s="1" customFormat="1" ht="12" customHeight="1">
      <c r="B117" s="31"/>
      <c r="C117" s="28" t="s">
        <v>14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12" s="1" customFormat="1" ht="16.5" customHeight="1">
      <c r="B118" s="31"/>
      <c r="C118" s="32"/>
      <c r="D118" s="32"/>
      <c r="E118" s="296" t="str">
        <f>E7</f>
        <v>Hrádek</v>
      </c>
      <c r="F118" s="297"/>
      <c r="G118" s="297"/>
      <c r="H118" s="297"/>
      <c r="I118" s="32"/>
      <c r="J118" s="32"/>
      <c r="K118" s="32"/>
      <c r="L118" s="35"/>
    </row>
    <row r="119" spans="2:12" ht="12" customHeight="1">
      <c r="B119" s="21"/>
      <c r="C119" s="28" t="s">
        <v>117</v>
      </c>
      <c r="D119" s="22"/>
      <c r="E119" s="22"/>
      <c r="F119" s="22"/>
      <c r="G119" s="22"/>
      <c r="H119" s="22"/>
      <c r="I119" s="22"/>
      <c r="J119" s="22"/>
      <c r="K119" s="22"/>
      <c r="L119" s="20"/>
    </row>
    <row r="120" spans="2:12" s="1" customFormat="1" ht="16.5" customHeight="1">
      <c r="B120" s="31"/>
      <c r="C120" s="32"/>
      <c r="D120" s="32"/>
      <c r="E120" s="296" t="s">
        <v>118</v>
      </c>
      <c r="F120" s="298"/>
      <c r="G120" s="298"/>
      <c r="H120" s="298"/>
      <c r="I120" s="32"/>
      <c r="J120" s="32"/>
      <c r="K120" s="32"/>
      <c r="L120" s="35"/>
    </row>
    <row r="121" spans="2:12" s="1" customFormat="1" ht="12" customHeight="1">
      <c r="B121" s="31"/>
      <c r="C121" s="28" t="s">
        <v>119</v>
      </c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12" s="1" customFormat="1" ht="16.5" customHeight="1">
      <c r="B122" s="31"/>
      <c r="C122" s="32"/>
      <c r="D122" s="32"/>
      <c r="E122" s="286" t="str">
        <f>E11</f>
        <v>02 - Vodovodní řad B</v>
      </c>
      <c r="F122" s="298"/>
      <c r="G122" s="298"/>
      <c r="H122" s="298"/>
      <c r="I122" s="32"/>
      <c r="J122" s="32"/>
      <c r="K122" s="32"/>
      <c r="L122" s="35"/>
    </row>
    <row r="123" spans="2:12" s="1" customFormat="1" ht="6.95" customHeight="1">
      <c r="B123" s="31"/>
      <c r="C123" s="32"/>
      <c r="D123" s="32"/>
      <c r="E123" s="32"/>
      <c r="F123" s="32"/>
      <c r="G123" s="32"/>
      <c r="H123" s="32"/>
      <c r="I123" s="32"/>
      <c r="J123" s="32"/>
      <c r="K123" s="32"/>
      <c r="L123" s="35"/>
    </row>
    <row r="124" spans="2:12" s="1" customFormat="1" ht="12" customHeight="1">
      <c r="B124" s="31"/>
      <c r="C124" s="28" t="s">
        <v>18</v>
      </c>
      <c r="D124" s="32"/>
      <c r="E124" s="32"/>
      <c r="F124" s="26" t="str">
        <f>F14</f>
        <v>Hrádek</v>
      </c>
      <c r="G124" s="32"/>
      <c r="H124" s="32"/>
      <c r="I124" s="28" t="s">
        <v>19</v>
      </c>
      <c r="J124" s="58" t="str">
        <f>IF(J14="","",J14)</f>
        <v>10. 1. 2019</v>
      </c>
      <c r="K124" s="32"/>
      <c r="L124" s="35"/>
    </row>
    <row r="125" spans="2:12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5"/>
    </row>
    <row r="126" spans="2:12" s="1" customFormat="1" ht="15.2" customHeight="1">
      <c r="B126" s="31"/>
      <c r="C126" s="28" t="s">
        <v>21</v>
      </c>
      <c r="D126" s="32"/>
      <c r="E126" s="32"/>
      <c r="F126" s="26" t="str">
        <f>E17</f>
        <v xml:space="preserve"> </v>
      </c>
      <c r="G126" s="32"/>
      <c r="H126" s="32"/>
      <c r="I126" s="28" t="s">
        <v>26</v>
      </c>
      <c r="J126" s="29" t="str">
        <f>E23</f>
        <v xml:space="preserve"> </v>
      </c>
      <c r="K126" s="32"/>
      <c r="L126" s="35"/>
    </row>
    <row r="127" spans="2:12" s="1" customFormat="1" ht="15.2" customHeight="1">
      <c r="B127" s="31"/>
      <c r="C127" s="28" t="s">
        <v>25</v>
      </c>
      <c r="D127" s="32"/>
      <c r="E127" s="32"/>
      <c r="F127" s="26" t="str">
        <f>IF(E20="","",E20)</f>
        <v xml:space="preserve"> </v>
      </c>
      <c r="G127" s="32"/>
      <c r="H127" s="32"/>
      <c r="I127" s="28" t="s">
        <v>28</v>
      </c>
      <c r="J127" s="29" t="str">
        <f>E26</f>
        <v>Fochler Jan</v>
      </c>
      <c r="K127" s="32"/>
      <c r="L127" s="35"/>
    </row>
    <row r="128" spans="2:12" s="1" customFormat="1" ht="10.35" customHeight="1">
      <c r="B128" s="31"/>
      <c r="C128" s="32"/>
      <c r="D128" s="32"/>
      <c r="E128" s="32"/>
      <c r="F128" s="32"/>
      <c r="G128" s="32"/>
      <c r="H128" s="32"/>
      <c r="I128" s="32"/>
      <c r="J128" s="32"/>
      <c r="K128" s="32"/>
      <c r="L128" s="35"/>
    </row>
    <row r="129" spans="2:65" s="10" customFormat="1" ht="29.25" customHeight="1">
      <c r="B129" s="152"/>
      <c r="C129" s="153" t="s">
        <v>137</v>
      </c>
      <c r="D129" s="154" t="s">
        <v>56</v>
      </c>
      <c r="E129" s="154" t="s">
        <v>52</v>
      </c>
      <c r="F129" s="154" t="s">
        <v>53</v>
      </c>
      <c r="G129" s="154" t="s">
        <v>138</v>
      </c>
      <c r="H129" s="154" t="s">
        <v>139</v>
      </c>
      <c r="I129" s="154" t="s">
        <v>140</v>
      </c>
      <c r="J129" s="155" t="s">
        <v>123</v>
      </c>
      <c r="K129" s="156" t="s">
        <v>141</v>
      </c>
      <c r="L129" s="157"/>
      <c r="M129" s="67" t="s">
        <v>1</v>
      </c>
      <c r="N129" s="68" t="s">
        <v>35</v>
      </c>
      <c r="O129" s="68" t="s">
        <v>142</v>
      </c>
      <c r="P129" s="68" t="s">
        <v>143</v>
      </c>
      <c r="Q129" s="68" t="s">
        <v>144</v>
      </c>
      <c r="R129" s="68" t="s">
        <v>145</v>
      </c>
      <c r="S129" s="68" t="s">
        <v>146</v>
      </c>
      <c r="T129" s="69" t="s">
        <v>147</v>
      </c>
    </row>
    <row r="130" spans="2:65" s="1" customFormat="1" ht="22.9" customHeight="1">
      <c r="B130" s="31"/>
      <c r="C130" s="74" t="s">
        <v>148</v>
      </c>
      <c r="D130" s="32"/>
      <c r="E130" s="32"/>
      <c r="F130" s="32"/>
      <c r="G130" s="32"/>
      <c r="H130" s="32"/>
      <c r="I130" s="32"/>
      <c r="J130" s="158">
        <f>BK130</f>
        <v>0</v>
      </c>
      <c r="K130" s="32"/>
      <c r="L130" s="35"/>
      <c r="M130" s="70"/>
      <c r="N130" s="71"/>
      <c r="O130" s="71"/>
      <c r="P130" s="159">
        <f>P131+P352+P357</f>
        <v>2988.4515420000002</v>
      </c>
      <c r="Q130" s="71"/>
      <c r="R130" s="159">
        <f>R131+R352+R357</f>
        <v>1026.8654859999999</v>
      </c>
      <c r="S130" s="71"/>
      <c r="T130" s="160">
        <f>T131+T352+T357</f>
        <v>124.215</v>
      </c>
      <c r="AT130" s="17" t="s">
        <v>70</v>
      </c>
      <c r="AU130" s="17" t="s">
        <v>125</v>
      </c>
      <c r="BK130" s="161">
        <f>BK131+BK352+BK357</f>
        <v>0</v>
      </c>
    </row>
    <row r="131" spans="2:65" s="11" customFormat="1" ht="25.9" customHeight="1">
      <c r="B131" s="162"/>
      <c r="C131" s="163"/>
      <c r="D131" s="164" t="s">
        <v>70</v>
      </c>
      <c r="E131" s="165" t="s">
        <v>149</v>
      </c>
      <c r="F131" s="165" t="s">
        <v>150</v>
      </c>
      <c r="G131" s="163"/>
      <c r="H131" s="163"/>
      <c r="I131" s="163"/>
      <c r="J131" s="166">
        <f>BK131</f>
        <v>0</v>
      </c>
      <c r="K131" s="163"/>
      <c r="L131" s="167"/>
      <c r="M131" s="168"/>
      <c r="N131" s="169"/>
      <c r="O131" s="169"/>
      <c r="P131" s="170">
        <f>P132+P230+P258+P319</f>
        <v>2988.4515420000002</v>
      </c>
      <c r="Q131" s="169"/>
      <c r="R131" s="170">
        <f>R132+R230+R258+R319</f>
        <v>1026.8654859999999</v>
      </c>
      <c r="S131" s="169"/>
      <c r="T131" s="171">
        <f>T132+T230+T258+T319</f>
        <v>124.215</v>
      </c>
      <c r="AR131" s="172" t="s">
        <v>78</v>
      </c>
      <c r="AT131" s="173" t="s">
        <v>70</v>
      </c>
      <c r="AU131" s="173" t="s">
        <v>71</v>
      </c>
      <c r="AY131" s="172" t="s">
        <v>151</v>
      </c>
      <c r="BK131" s="174">
        <f>BK132+BK230+BK258+BK319</f>
        <v>0</v>
      </c>
    </row>
    <row r="132" spans="2:65" s="11" customFormat="1" ht="22.9" customHeight="1">
      <c r="B132" s="162"/>
      <c r="C132" s="163"/>
      <c r="D132" s="164" t="s">
        <v>70</v>
      </c>
      <c r="E132" s="175" t="s">
        <v>78</v>
      </c>
      <c r="F132" s="175" t="s">
        <v>152</v>
      </c>
      <c r="G132" s="163"/>
      <c r="H132" s="163"/>
      <c r="I132" s="163"/>
      <c r="J132" s="176">
        <f>BK132</f>
        <v>0</v>
      </c>
      <c r="K132" s="163"/>
      <c r="L132" s="167"/>
      <c r="M132" s="168"/>
      <c r="N132" s="169"/>
      <c r="O132" s="169"/>
      <c r="P132" s="170">
        <f>SUM(P133:P229)</f>
        <v>2275.0583620000002</v>
      </c>
      <c r="Q132" s="169"/>
      <c r="R132" s="170">
        <f>SUM(R133:R229)</f>
        <v>1022.502181</v>
      </c>
      <c r="S132" s="169"/>
      <c r="T132" s="171">
        <f>SUM(T133:T229)</f>
        <v>124.215</v>
      </c>
      <c r="AR132" s="172" t="s">
        <v>78</v>
      </c>
      <c r="AT132" s="173" t="s">
        <v>70</v>
      </c>
      <c r="AU132" s="173" t="s">
        <v>78</v>
      </c>
      <c r="AY132" s="172" t="s">
        <v>151</v>
      </c>
      <c r="BK132" s="174">
        <f>SUM(BK133:BK229)</f>
        <v>0</v>
      </c>
    </row>
    <row r="133" spans="2:65" s="1" customFormat="1" ht="24" customHeight="1">
      <c r="B133" s="31"/>
      <c r="C133" s="177" t="s">
        <v>78</v>
      </c>
      <c r="D133" s="177" t="s">
        <v>153</v>
      </c>
      <c r="E133" s="178" t="s">
        <v>154</v>
      </c>
      <c r="F133" s="179" t="s">
        <v>155</v>
      </c>
      <c r="G133" s="180" t="s">
        <v>156</v>
      </c>
      <c r="H133" s="181">
        <v>273</v>
      </c>
      <c r="I133" s="182"/>
      <c r="J133" s="182">
        <f>ROUND(I133*H133,2)</f>
        <v>0</v>
      </c>
      <c r="K133" s="179" t="s">
        <v>157</v>
      </c>
      <c r="L133" s="35"/>
      <c r="M133" s="183" t="s">
        <v>1</v>
      </c>
      <c r="N133" s="184" t="s">
        <v>36</v>
      </c>
      <c r="O133" s="185">
        <v>7.2999999999999995E-2</v>
      </c>
      <c r="P133" s="185">
        <f>O133*H133</f>
        <v>19.928999999999998</v>
      </c>
      <c r="Q133" s="185">
        <v>0</v>
      </c>
      <c r="R133" s="185">
        <f>Q133*H133</f>
        <v>0</v>
      </c>
      <c r="S133" s="185">
        <v>0.23499999999999999</v>
      </c>
      <c r="T133" s="186">
        <f>S133*H133</f>
        <v>64.155000000000001</v>
      </c>
      <c r="AR133" s="187" t="s">
        <v>158</v>
      </c>
      <c r="AT133" s="187" t="s">
        <v>153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158</v>
      </c>
      <c r="BM133" s="187" t="s">
        <v>575</v>
      </c>
    </row>
    <row r="134" spans="2:65" s="12" customFormat="1" ht="11.25">
      <c r="B134" s="189"/>
      <c r="C134" s="190"/>
      <c r="D134" s="191" t="s">
        <v>160</v>
      </c>
      <c r="E134" s="192" t="s">
        <v>1</v>
      </c>
      <c r="F134" s="193" t="s">
        <v>161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3" customFormat="1" ht="11.25">
      <c r="B135" s="199"/>
      <c r="C135" s="200"/>
      <c r="D135" s="191" t="s">
        <v>160</v>
      </c>
      <c r="E135" s="201" t="s">
        <v>1</v>
      </c>
      <c r="F135" s="202" t="s">
        <v>576</v>
      </c>
      <c r="G135" s="200"/>
      <c r="H135" s="203">
        <v>273</v>
      </c>
      <c r="I135" s="200"/>
      <c r="J135" s="200"/>
      <c r="K135" s="200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160</v>
      </c>
      <c r="AU135" s="208" t="s">
        <v>80</v>
      </c>
      <c r="AV135" s="13" t="s">
        <v>80</v>
      </c>
      <c r="AW135" s="13" t="s">
        <v>27</v>
      </c>
      <c r="AX135" s="13" t="s">
        <v>71</v>
      </c>
      <c r="AY135" s="208" t="s">
        <v>151</v>
      </c>
    </row>
    <row r="136" spans="2:65" s="14" customFormat="1" ht="11.25">
      <c r="B136" s="209"/>
      <c r="C136" s="210"/>
      <c r="D136" s="191" t="s">
        <v>160</v>
      </c>
      <c r="E136" s="211" t="s">
        <v>1</v>
      </c>
      <c r="F136" s="212" t="s">
        <v>165</v>
      </c>
      <c r="G136" s="210"/>
      <c r="H136" s="213">
        <v>273</v>
      </c>
      <c r="I136" s="210"/>
      <c r="J136" s="210"/>
      <c r="K136" s="210"/>
      <c r="L136" s="214"/>
      <c r="M136" s="215"/>
      <c r="N136" s="216"/>
      <c r="O136" s="216"/>
      <c r="P136" s="216"/>
      <c r="Q136" s="216"/>
      <c r="R136" s="216"/>
      <c r="S136" s="216"/>
      <c r="T136" s="217"/>
      <c r="AT136" s="218" t="s">
        <v>160</v>
      </c>
      <c r="AU136" s="218" t="s">
        <v>80</v>
      </c>
      <c r="AV136" s="14" t="s">
        <v>158</v>
      </c>
      <c r="AW136" s="14" t="s">
        <v>27</v>
      </c>
      <c r="AX136" s="14" t="s">
        <v>78</v>
      </c>
      <c r="AY136" s="218" t="s">
        <v>151</v>
      </c>
    </row>
    <row r="137" spans="2:65" s="1" customFormat="1" ht="24" customHeight="1">
      <c r="B137" s="31"/>
      <c r="C137" s="177" t="s">
        <v>80</v>
      </c>
      <c r="D137" s="177" t="s">
        <v>153</v>
      </c>
      <c r="E137" s="178" t="s">
        <v>166</v>
      </c>
      <c r="F137" s="179" t="s">
        <v>167</v>
      </c>
      <c r="G137" s="180" t="s">
        <v>156</v>
      </c>
      <c r="H137" s="181">
        <v>273</v>
      </c>
      <c r="I137" s="182"/>
      <c r="J137" s="182">
        <f>ROUND(I137*H137,2)</f>
        <v>0</v>
      </c>
      <c r="K137" s="179" t="s">
        <v>168</v>
      </c>
      <c r="L137" s="35"/>
      <c r="M137" s="183" t="s">
        <v>1</v>
      </c>
      <c r="N137" s="184" t="s">
        <v>36</v>
      </c>
      <c r="O137" s="185">
        <v>7.8E-2</v>
      </c>
      <c r="P137" s="185">
        <f>O137*H137</f>
        <v>21.294</v>
      </c>
      <c r="Q137" s="185">
        <v>0</v>
      </c>
      <c r="R137" s="185">
        <f>Q137*H137</f>
        <v>0</v>
      </c>
      <c r="S137" s="185">
        <v>0.22</v>
      </c>
      <c r="T137" s="186">
        <f>S137*H137</f>
        <v>60.06</v>
      </c>
      <c r="AR137" s="187" t="s">
        <v>158</v>
      </c>
      <c r="AT137" s="187" t="s">
        <v>153</v>
      </c>
      <c r="AU137" s="187" t="s">
        <v>80</v>
      </c>
      <c r="AY137" s="17" t="s">
        <v>151</v>
      </c>
      <c r="BE137" s="188">
        <f>IF(N137="základní",J137,0)</f>
        <v>0</v>
      </c>
      <c r="BF137" s="188">
        <f>IF(N137="snížená",J137,0)</f>
        <v>0</v>
      </c>
      <c r="BG137" s="188">
        <f>IF(N137="zákl. přenesená",J137,0)</f>
        <v>0</v>
      </c>
      <c r="BH137" s="188">
        <f>IF(N137="sníž. přenesená",J137,0)</f>
        <v>0</v>
      </c>
      <c r="BI137" s="188">
        <f>IF(N137="nulová",J137,0)</f>
        <v>0</v>
      </c>
      <c r="BJ137" s="17" t="s">
        <v>78</v>
      </c>
      <c r="BK137" s="188">
        <f>ROUND(I137*H137,2)</f>
        <v>0</v>
      </c>
      <c r="BL137" s="17" t="s">
        <v>158</v>
      </c>
      <c r="BM137" s="187" t="s">
        <v>577</v>
      </c>
    </row>
    <row r="138" spans="2:65" s="12" customFormat="1" ht="11.25">
      <c r="B138" s="189"/>
      <c r="C138" s="190"/>
      <c r="D138" s="191" t="s">
        <v>160</v>
      </c>
      <c r="E138" s="192" t="s">
        <v>1</v>
      </c>
      <c r="F138" s="193" t="s">
        <v>161</v>
      </c>
      <c r="G138" s="190"/>
      <c r="H138" s="192" t="s">
        <v>1</v>
      </c>
      <c r="I138" s="190"/>
      <c r="J138" s="190"/>
      <c r="K138" s="190"/>
      <c r="L138" s="194"/>
      <c r="M138" s="195"/>
      <c r="N138" s="196"/>
      <c r="O138" s="196"/>
      <c r="P138" s="196"/>
      <c r="Q138" s="196"/>
      <c r="R138" s="196"/>
      <c r="S138" s="196"/>
      <c r="T138" s="197"/>
      <c r="AT138" s="198" t="s">
        <v>160</v>
      </c>
      <c r="AU138" s="198" t="s">
        <v>80</v>
      </c>
      <c r="AV138" s="12" t="s">
        <v>78</v>
      </c>
      <c r="AW138" s="12" t="s">
        <v>27</v>
      </c>
      <c r="AX138" s="12" t="s">
        <v>71</v>
      </c>
      <c r="AY138" s="198" t="s">
        <v>151</v>
      </c>
    </row>
    <row r="139" spans="2:65" s="13" customFormat="1" ht="11.25">
      <c r="B139" s="199"/>
      <c r="C139" s="200"/>
      <c r="D139" s="191" t="s">
        <v>160</v>
      </c>
      <c r="E139" s="201" t="s">
        <v>1</v>
      </c>
      <c r="F139" s="202" t="s">
        <v>576</v>
      </c>
      <c r="G139" s="200"/>
      <c r="H139" s="203">
        <v>273</v>
      </c>
      <c r="I139" s="200"/>
      <c r="J139" s="200"/>
      <c r="K139" s="200"/>
      <c r="L139" s="204"/>
      <c r="M139" s="205"/>
      <c r="N139" s="206"/>
      <c r="O139" s="206"/>
      <c r="P139" s="206"/>
      <c r="Q139" s="206"/>
      <c r="R139" s="206"/>
      <c r="S139" s="206"/>
      <c r="T139" s="207"/>
      <c r="AT139" s="208" t="s">
        <v>160</v>
      </c>
      <c r="AU139" s="208" t="s">
        <v>80</v>
      </c>
      <c r="AV139" s="13" t="s">
        <v>80</v>
      </c>
      <c r="AW139" s="13" t="s">
        <v>27</v>
      </c>
      <c r="AX139" s="13" t="s">
        <v>71</v>
      </c>
      <c r="AY139" s="208" t="s">
        <v>151</v>
      </c>
    </row>
    <row r="140" spans="2:65" s="14" customFormat="1" ht="11.25">
      <c r="B140" s="209"/>
      <c r="C140" s="210"/>
      <c r="D140" s="191" t="s">
        <v>160</v>
      </c>
      <c r="E140" s="211" t="s">
        <v>1</v>
      </c>
      <c r="F140" s="212" t="s">
        <v>165</v>
      </c>
      <c r="G140" s="210"/>
      <c r="H140" s="213">
        <v>273</v>
      </c>
      <c r="I140" s="210"/>
      <c r="J140" s="210"/>
      <c r="K140" s="210"/>
      <c r="L140" s="214"/>
      <c r="M140" s="215"/>
      <c r="N140" s="216"/>
      <c r="O140" s="216"/>
      <c r="P140" s="216"/>
      <c r="Q140" s="216"/>
      <c r="R140" s="216"/>
      <c r="S140" s="216"/>
      <c r="T140" s="217"/>
      <c r="AT140" s="218" t="s">
        <v>160</v>
      </c>
      <c r="AU140" s="218" t="s">
        <v>80</v>
      </c>
      <c r="AV140" s="14" t="s">
        <v>158</v>
      </c>
      <c r="AW140" s="14" t="s">
        <v>27</v>
      </c>
      <c r="AX140" s="14" t="s">
        <v>78</v>
      </c>
      <c r="AY140" s="218" t="s">
        <v>151</v>
      </c>
    </row>
    <row r="141" spans="2:65" s="1" customFormat="1" ht="24" customHeight="1">
      <c r="B141" s="31"/>
      <c r="C141" s="177" t="s">
        <v>524</v>
      </c>
      <c r="D141" s="177" t="s">
        <v>153</v>
      </c>
      <c r="E141" s="178" t="s">
        <v>171</v>
      </c>
      <c r="F141" s="179" t="s">
        <v>172</v>
      </c>
      <c r="G141" s="180" t="s">
        <v>173</v>
      </c>
      <c r="H141" s="181">
        <v>5</v>
      </c>
      <c r="I141" s="182"/>
      <c r="J141" s="182">
        <f>ROUND(I141*H141,2)</f>
        <v>0</v>
      </c>
      <c r="K141" s="179" t="s">
        <v>1</v>
      </c>
      <c r="L141" s="35"/>
      <c r="M141" s="183" t="s">
        <v>1</v>
      </c>
      <c r="N141" s="184" t="s">
        <v>36</v>
      </c>
      <c r="O141" s="185">
        <v>0.70299999999999996</v>
      </c>
      <c r="P141" s="185">
        <f>O141*H141</f>
        <v>3.5149999999999997</v>
      </c>
      <c r="Q141" s="185">
        <v>8.6800000000000002E-3</v>
      </c>
      <c r="R141" s="185">
        <f>Q141*H141</f>
        <v>4.3400000000000001E-2</v>
      </c>
      <c r="S141" s="185">
        <v>0</v>
      </c>
      <c r="T141" s="186">
        <f>S141*H141</f>
        <v>0</v>
      </c>
      <c r="AR141" s="187" t="s">
        <v>158</v>
      </c>
      <c r="AT141" s="187" t="s">
        <v>153</v>
      </c>
      <c r="AU141" s="187" t="s">
        <v>80</v>
      </c>
      <c r="AY141" s="17" t="s">
        <v>151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7" t="s">
        <v>78</v>
      </c>
      <c r="BK141" s="188">
        <f>ROUND(I141*H141,2)</f>
        <v>0</v>
      </c>
      <c r="BL141" s="17" t="s">
        <v>158</v>
      </c>
      <c r="BM141" s="187" t="s">
        <v>578</v>
      </c>
    </row>
    <row r="142" spans="2:65" s="12" customFormat="1" ht="11.25">
      <c r="B142" s="189"/>
      <c r="C142" s="190"/>
      <c r="D142" s="191" t="s">
        <v>160</v>
      </c>
      <c r="E142" s="192" t="s">
        <v>1</v>
      </c>
      <c r="F142" s="193" t="s">
        <v>175</v>
      </c>
      <c r="G142" s="190"/>
      <c r="H142" s="192" t="s">
        <v>1</v>
      </c>
      <c r="I142" s="190"/>
      <c r="J142" s="190"/>
      <c r="K142" s="190"/>
      <c r="L142" s="194"/>
      <c r="M142" s="195"/>
      <c r="N142" s="196"/>
      <c r="O142" s="196"/>
      <c r="P142" s="196"/>
      <c r="Q142" s="196"/>
      <c r="R142" s="196"/>
      <c r="S142" s="196"/>
      <c r="T142" s="197"/>
      <c r="AT142" s="198" t="s">
        <v>160</v>
      </c>
      <c r="AU142" s="198" t="s">
        <v>80</v>
      </c>
      <c r="AV142" s="12" t="s">
        <v>78</v>
      </c>
      <c r="AW142" s="12" t="s">
        <v>27</v>
      </c>
      <c r="AX142" s="12" t="s">
        <v>71</v>
      </c>
      <c r="AY142" s="198" t="s">
        <v>151</v>
      </c>
    </row>
    <row r="143" spans="2:65" s="13" customFormat="1" ht="11.25">
      <c r="B143" s="199"/>
      <c r="C143" s="200"/>
      <c r="D143" s="191" t="s">
        <v>160</v>
      </c>
      <c r="E143" s="201" t="s">
        <v>1</v>
      </c>
      <c r="F143" s="202" t="s">
        <v>176</v>
      </c>
      <c r="G143" s="200"/>
      <c r="H143" s="203">
        <v>5</v>
      </c>
      <c r="I143" s="200"/>
      <c r="J143" s="200"/>
      <c r="K143" s="200"/>
      <c r="L143" s="204"/>
      <c r="M143" s="205"/>
      <c r="N143" s="206"/>
      <c r="O143" s="206"/>
      <c r="P143" s="206"/>
      <c r="Q143" s="206"/>
      <c r="R143" s="206"/>
      <c r="S143" s="206"/>
      <c r="T143" s="207"/>
      <c r="AT143" s="208" t="s">
        <v>160</v>
      </c>
      <c r="AU143" s="208" t="s">
        <v>80</v>
      </c>
      <c r="AV143" s="13" t="s">
        <v>80</v>
      </c>
      <c r="AW143" s="13" t="s">
        <v>27</v>
      </c>
      <c r="AX143" s="13" t="s">
        <v>71</v>
      </c>
      <c r="AY143" s="208" t="s">
        <v>151</v>
      </c>
    </row>
    <row r="144" spans="2:65" s="14" customFormat="1" ht="11.25">
      <c r="B144" s="209"/>
      <c r="C144" s="210"/>
      <c r="D144" s="191" t="s">
        <v>160</v>
      </c>
      <c r="E144" s="211" t="s">
        <v>1</v>
      </c>
      <c r="F144" s="212" t="s">
        <v>165</v>
      </c>
      <c r="G144" s="210"/>
      <c r="H144" s="213">
        <v>5</v>
      </c>
      <c r="I144" s="210"/>
      <c r="J144" s="210"/>
      <c r="K144" s="210"/>
      <c r="L144" s="214"/>
      <c r="M144" s="215"/>
      <c r="N144" s="216"/>
      <c r="O144" s="216"/>
      <c r="P144" s="216"/>
      <c r="Q144" s="216"/>
      <c r="R144" s="216"/>
      <c r="S144" s="216"/>
      <c r="T144" s="217"/>
      <c r="AT144" s="218" t="s">
        <v>160</v>
      </c>
      <c r="AU144" s="218" t="s">
        <v>80</v>
      </c>
      <c r="AV144" s="14" t="s">
        <v>158</v>
      </c>
      <c r="AW144" s="14" t="s">
        <v>27</v>
      </c>
      <c r="AX144" s="14" t="s">
        <v>78</v>
      </c>
      <c r="AY144" s="218" t="s">
        <v>151</v>
      </c>
    </row>
    <row r="145" spans="2:65" s="1" customFormat="1" ht="24" customHeight="1">
      <c r="B145" s="31"/>
      <c r="C145" s="177" t="s">
        <v>158</v>
      </c>
      <c r="D145" s="177" t="s">
        <v>153</v>
      </c>
      <c r="E145" s="178" t="s">
        <v>178</v>
      </c>
      <c r="F145" s="179" t="s">
        <v>179</v>
      </c>
      <c r="G145" s="180" t="s">
        <v>173</v>
      </c>
      <c r="H145" s="181">
        <v>2.5</v>
      </c>
      <c r="I145" s="182"/>
      <c r="J145" s="182">
        <f>ROUND(I145*H145,2)</f>
        <v>0</v>
      </c>
      <c r="K145" s="179" t="s">
        <v>157</v>
      </c>
      <c r="L145" s="35"/>
      <c r="M145" s="183" t="s">
        <v>1</v>
      </c>
      <c r="N145" s="184" t="s">
        <v>36</v>
      </c>
      <c r="O145" s="185">
        <v>0.54700000000000004</v>
      </c>
      <c r="P145" s="185">
        <f>O145*H145</f>
        <v>1.3675000000000002</v>
      </c>
      <c r="Q145" s="185">
        <v>3.6900000000000002E-2</v>
      </c>
      <c r="R145" s="185">
        <f>Q145*H145</f>
        <v>9.2249999999999999E-2</v>
      </c>
      <c r="S145" s="185">
        <v>0</v>
      </c>
      <c r="T145" s="186">
        <f>S145*H145</f>
        <v>0</v>
      </c>
      <c r="AR145" s="187" t="s">
        <v>158</v>
      </c>
      <c r="AT145" s="187" t="s">
        <v>153</v>
      </c>
      <c r="AU145" s="187" t="s">
        <v>80</v>
      </c>
      <c r="AY145" s="17" t="s">
        <v>151</v>
      </c>
      <c r="BE145" s="188">
        <f>IF(N145="základní",J145,0)</f>
        <v>0</v>
      </c>
      <c r="BF145" s="188">
        <f>IF(N145="snížená",J145,0)</f>
        <v>0</v>
      </c>
      <c r="BG145" s="188">
        <f>IF(N145="zákl. přenesená",J145,0)</f>
        <v>0</v>
      </c>
      <c r="BH145" s="188">
        <f>IF(N145="sníž. přenesená",J145,0)</f>
        <v>0</v>
      </c>
      <c r="BI145" s="188">
        <f>IF(N145="nulová",J145,0)</f>
        <v>0</v>
      </c>
      <c r="BJ145" s="17" t="s">
        <v>78</v>
      </c>
      <c r="BK145" s="188">
        <f>ROUND(I145*H145,2)</f>
        <v>0</v>
      </c>
      <c r="BL145" s="17" t="s">
        <v>158</v>
      </c>
      <c r="BM145" s="187" t="s">
        <v>579</v>
      </c>
    </row>
    <row r="146" spans="2:65" s="12" customFormat="1" ht="11.25">
      <c r="B146" s="189"/>
      <c r="C146" s="190"/>
      <c r="D146" s="191" t="s">
        <v>160</v>
      </c>
      <c r="E146" s="192" t="s">
        <v>1</v>
      </c>
      <c r="F146" s="193" t="s">
        <v>181</v>
      </c>
      <c r="G146" s="190"/>
      <c r="H146" s="192" t="s">
        <v>1</v>
      </c>
      <c r="I146" s="190"/>
      <c r="J146" s="190"/>
      <c r="K146" s="190"/>
      <c r="L146" s="194"/>
      <c r="M146" s="195"/>
      <c r="N146" s="196"/>
      <c r="O146" s="196"/>
      <c r="P146" s="196"/>
      <c r="Q146" s="196"/>
      <c r="R146" s="196"/>
      <c r="S146" s="196"/>
      <c r="T146" s="197"/>
      <c r="AT146" s="198" t="s">
        <v>160</v>
      </c>
      <c r="AU146" s="198" t="s">
        <v>80</v>
      </c>
      <c r="AV146" s="12" t="s">
        <v>78</v>
      </c>
      <c r="AW146" s="12" t="s">
        <v>27</v>
      </c>
      <c r="AX146" s="12" t="s">
        <v>71</v>
      </c>
      <c r="AY146" s="198" t="s">
        <v>151</v>
      </c>
    </row>
    <row r="147" spans="2:65" s="12" customFormat="1" ht="11.25">
      <c r="B147" s="189"/>
      <c r="C147" s="190"/>
      <c r="D147" s="191" t="s">
        <v>160</v>
      </c>
      <c r="E147" s="192" t="s">
        <v>1</v>
      </c>
      <c r="F147" s="193" t="s">
        <v>182</v>
      </c>
      <c r="G147" s="190"/>
      <c r="H147" s="192" t="s">
        <v>1</v>
      </c>
      <c r="I147" s="190"/>
      <c r="J147" s="190"/>
      <c r="K147" s="190"/>
      <c r="L147" s="194"/>
      <c r="M147" s="195"/>
      <c r="N147" s="196"/>
      <c r="O147" s="196"/>
      <c r="P147" s="196"/>
      <c r="Q147" s="196"/>
      <c r="R147" s="196"/>
      <c r="S147" s="196"/>
      <c r="T147" s="197"/>
      <c r="AT147" s="198" t="s">
        <v>160</v>
      </c>
      <c r="AU147" s="198" t="s">
        <v>80</v>
      </c>
      <c r="AV147" s="12" t="s">
        <v>78</v>
      </c>
      <c r="AW147" s="12" t="s">
        <v>27</v>
      </c>
      <c r="AX147" s="12" t="s">
        <v>71</v>
      </c>
      <c r="AY147" s="198" t="s">
        <v>151</v>
      </c>
    </row>
    <row r="148" spans="2:65" s="13" customFormat="1" ht="11.25">
      <c r="B148" s="199"/>
      <c r="C148" s="200"/>
      <c r="D148" s="191" t="s">
        <v>160</v>
      </c>
      <c r="E148" s="201" t="s">
        <v>1</v>
      </c>
      <c r="F148" s="202" t="s">
        <v>183</v>
      </c>
      <c r="G148" s="200"/>
      <c r="H148" s="203">
        <v>2.5</v>
      </c>
      <c r="I148" s="200"/>
      <c r="J148" s="200"/>
      <c r="K148" s="200"/>
      <c r="L148" s="204"/>
      <c r="M148" s="205"/>
      <c r="N148" s="206"/>
      <c r="O148" s="206"/>
      <c r="P148" s="206"/>
      <c r="Q148" s="206"/>
      <c r="R148" s="206"/>
      <c r="S148" s="206"/>
      <c r="T148" s="207"/>
      <c r="AT148" s="208" t="s">
        <v>160</v>
      </c>
      <c r="AU148" s="208" t="s">
        <v>80</v>
      </c>
      <c r="AV148" s="13" t="s">
        <v>80</v>
      </c>
      <c r="AW148" s="13" t="s">
        <v>27</v>
      </c>
      <c r="AX148" s="13" t="s">
        <v>71</v>
      </c>
      <c r="AY148" s="208" t="s">
        <v>151</v>
      </c>
    </row>
    <row r="149" spans="2:65" s="14" customFormat="1" ht="11.25">
      <c r="B149" s="209"/>
      <c r="C149" s="210"/>
      <c r="D149" s="191" t="s">
        <v>160</v>
      </c>
      <c r="E149" s="211" t="s">
        <v>1</v>
      </c>
      <c r="F149" s="212" t="s">
        <v>165</v>
      </c>
      <c r="G149" s="210"/>
      <c r="H149" s="213">
        <v>2.5</v>
      </c>
      <c r="I149" s="210"/>
      <c r="J149" s="210"/>
      <c r="K149" s="210"/>
      <c r="L149" s="214"/>
      <c r="M149" s="215"/>
      <c r="N149" s="216"/>
      <c r="O149" s="216"/>
      <c r="P149" s="216"/>
      <c r="Q149" s="216"/>
      <c r="R149" s="216"/>
      <c r="S149" s="216"/>
      <c r="T149" s="217"/>
      <c r="AT149" s="218" t="s">
        <v>160</v>
      </c>
      <c r="AU149" s="218" t="s">
        <v>80</v>
      </c>
      <c r="AV149" s="14" t="s">
        <v>158</v>
      </c>
      <c r="AW149" s="14" t="s">
        <v>27</v>
      </c>
      <c r="AX149" s="14" t="s">
        <v>78</v>
      </c>
      <c r="AY149" s="218" t="s">
        <v>151</v>
      </c>
    </row>
    <row r="150" spans="2:65" s="1" customFormat="1" ht="24" customHeight="1">
      <c r="B150" s="31"/>
      <c r="C150" s="177" t="s">
        <v>327</v>
      </c>
      <c r="D150" s="177" t="s">
        <v>153</v>
      </c>
      <c r="E150" s="178" t="s">
        <v>185</v>
      </c>
      <c r="F150" s="179" t="s">
        <v>186</v>
      </c>
      <c r="G150" s="180" t="s">
        <v>187</v>
      </c>
      <c r="H150" s="181">
        <v>3.75</v>
      </c>
      <c r="I150" s="182"/>
      <c r="J150" s="182">
        <f>ROUND(I150*H150,2)</f>
        <v>0</v>
      </c>
      <c r="K150" s="179" t="s">
        <v>1</v>
      </c>
      <c r="L150" s="35"/>
      <c r="M150" s="183" t="s">
        <v>1</v>
      </c>
      <c r="N150" s="184" t="s">
        <v>36</v>
      </c>
      <c r="O150" s="185">
        <v>1.7629999999999999</v>
      </c>
      <c r="P150" s="185">
        <f>O150*H150</f>
        <v>6.6112500000000001</v>
      </c>
      <c r="Q150" s="185">
        <v>0</v>
      </c>
      <c r="R150" s="185">
        <f>Q150*H150</f>
        <v>0</v>
      </c>
      <c r="S150" s="185">
        <v>0</v>
      </c>
      <c r="T150" s="186">
        <f>S150*H150</f>
        <v>0</v>
      </c>
      <c r="AR150" s="187" t="s">
        <v>158</v>
      </c>
      <c r="AT150" s="187" t="s">
        <v>153</v>
      </c>
      <c r="AU150" s="187" t="s">
        <v>80</v>
      </c>
      <c r="AY150" s="17" t="s">
        <v>151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7" t="s">
        <v>78</v>
      </c>
      <c r="BK150" s="188">
        <f>ROUND(I150*H150,2)</f>
        <v>0</v>
      </c>
      <c r="BL150" s="17" t="s">
        <v>158</v>
      </c>
      <c r="BM150" s="187" t="s">
        <v>580</v>
      </c>
    </row>
    <row r="151" spans="2:65" s="13" customFormat="1" ht="11.25">
      <c r="B151" s="199"/>
      <c r="C151" s="200"/>
      <c r="D151" s="191" t="s">
        <v>160</v>
      </c>
      <c r="E151" s="201" t="s">
        <v>1</v>
      </c>
      <c r="F151" s="202" t="s">
        <v>189</v>
      </c>
      <c r="G151" s="200"/>
      <c r="H151" s="203">
        <v>3.75</v>
      </c>
      <c r="I151" s="200"/>
      <c r="J151" s="200"/>
      <c r="K151" s="200"/>
      <c r="L151" s="204"/>
      <c r="M151" s="205"/>
      <c r="N151" s="206"/>
      <c r="O151" s="206"/>
      <c r="P151" s="206"/>
      <c r="Q151" s="206"/>
      <c r="R151" s="206"/>
      <c r="S151" s="206"/>
      <c r="T151" s="207"/>
      <c r="AT151" s="208" t="s">
        <v>160</v>
      </c>
      <c r="AU151" s="208" t="s">
        <v>80</v>
      </c>
      <c r="AV151" s="13" t="s">
        <v>80</v>
      </c>
      <c r="AW151" s="13" t="s">
        <v>27</v>
      </c>
      <c r="AX151" s="13" t="s">
        <v>71</v>
      </c>
      <c r="AY151" s="208" t="s">
        <v>151</v>
      </c>
    </row>
    <row r="152" spans="2:65" s="14" customFormat="1" ht="11.25">
      <c r="B152" s="209"/>
      <c r="C152" s="210"/>
      <c r="D152" s="191" t="s">
        <v>160</v>
      </c>
      <c r="E152" s="211" t="s">
        <v>1</v>
      </c>
      <c r="F152" s="212" t="s">
        <v>165</v>
      </c>
      <c r="G152" s="210"/>
      <c r="H152" s="213">
        <v>3.75</v>
      </c>
      <c r="I152" s="210"/>
      <c r="J152" s="210"/>
      <c r="K152" s="210"/>
      <c r="L152" s="214"/>
      <c r="M152" s="215"/>
      <c r="N152" s="216"/>
      <c r="O152" s="216"/>
      <c r="P152" s="216"/>
      <c r="Q152" s="216"/>
      <c r="R152" s="216"/>
      <c r="S152" s="216"/>
      <c r="T152" s="217"/>
      <c r="AT152" s="218" t="s">
        <v>160</v>
      </c>
      <c r="AU152" s="218" t="s">
        <v>80</v>
      </c>
      <c r="AV152" s="14" t="s">
        <v>158</v>
      </c>
      <c r="AW152" s="14" t="s">
        <v>27</v>
      </c>
      <c r="AX152" s="14" t="s">
        <v>78</v>
      </c>
      <c r="AY152" s="218" t="s">
        <v>151</v>
      </c>
    </row>
    <row r="153" spans="2:65" s="1" customFormat="1" ht="24" customHeight="1">
      <c r="B153" s="31"/>
      <c r="C153" s="177" t="s">
        <v>170</v>
      </c>
      <c r="D153" s="177" t="s">
        <v>153</v>
      </c>
      <c r="E153" s="178" t="s">
        <v>197</v>
      </c>
      <c r="F153" s="179" t="s">
        <v>198</v>
      </c>
      <c r="G153" s="180" t="s">
        <v>187</v>
      </c>
      <c r="H153" s="181">
        <v>813.75</v>
      </c>
      <c r="I153" s="182"/>
      <c r="J153" s="182">
        <f>ROUND(I153*H153,2)</f>
        <v>0</v>
      </c>
      <c r="K153" s="179" t="s">
        <v>168</v>
      </c>
      <c r="L153" s="35"/>
      <c r="M153" s="183" t="s">
        <v>1</v>
      </c>
      <c r="N153" s="184" t="s">
        <v>36</v>
      </c>
      <c r="O153" s="185">
        <v>0.82499999999999996</v>
      </c>
      <c r="P153" s="185">
        <f>O153*H153</f>
        <v>671.34375</v>
      </c>
      <c r="Q153" s="185">
        <v>0</v>
      </c>
      <c r="R153" s="185">
        <f>Q153*H153</f>
        <v>0</v>
      </c>
      <c r="S153" s="185">
        <v>0</v>
      </c>
      <c r="T153" s="186">
        <f>S153*H153</f>
        <v>0</v>
      </c>
      <c r="AR153" s="187" t="s">
        <v>158</v>
      </c>
      <c r="AT153" s="187" t="s">
        <v>153</v>
      </c>
      <c r="AU153" s="187" t="s">
        <v>80</v>
      </c>
      <c r="AY153" s="17" t="s">
        <v>151</v>
      </c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17" t="s">
        <v>78</v>
      </c>
      <c r="BK153" s="188">
        <f>ROUND(I153*H153,2)</f>
        <v>0</v>
      </c>
      <c r="BL153" s="17" t="s">
        <v>158</v>
      </c>
      <c r="BM153" s="187" t="s">
        <v>581</v>
      </c>
    </row>
    <row r="154" spans="2:65" s="13" customFormat="1" ht="11.25">
      <c r="B154" s="199"/>
      <c r="C154" s="200"/>
      <c r="D154" s="191" t="s">
        <v>160</v>
      </c>
      <c r="E154" s="201" t="s">
        <v>1</v>
      </c>
      <c r="F154" s="202" t="s">
        <v>582</v>
      </c>
      <c r="G154" s="200"/>
      <c r="H154" s="203">
        <v>813.75</v>
      </c>
      <c r="I154" s="200"/>
      <c r="J154" s="200"/>
      <c r="K154" s="200"/>
      <c r="L154" s="204"/>
      <c r="M154" s="205"/>
      <c r="N154" s="206"/>
      <c r="O154" s="206"/>
      <c r="P154" s="206"/>
      <c r="Q154" s="206"/>
      <c r="R154" s="206"/>
      <c r="S154" s="206"/>
      <c r="T154" s="207"/>
      <c r="AT154" s="208" t="s">
        <v>160</v>
      </c>
      <c r="AU154" s="208" t="s">
        <v>80</v>
      </c>
      <c r="AV154" s="13" t="s">
        <v>80</v>
      </c>
      <c r="AW154" s="13" t="s">
        <v>27</v>
      </c>
      <c r="AX154" s="13" t="s">
        <v>71</v>
      </c>
      <c r="AY154" s="208" t="s">
        <v>151</v>
      </c>
    </row>
    <row r="155" spans="2:65" s="14" customFormat="1" ht="11.25">
      <c r="B155" s="209"/>
      <c r="C155" s="210"/>
      <c r="D155" s="191" t="s">
        <v>160</v>
      </c>
      <c r="E155" s="211" t="s">
        <v>1</v>
      </c>
      <c r="F155" s="212" t="s">
        <v>165</v>
      </c>
      <c r="G155" s="210"/>
      <c r="H155" s="213">
        <v>813.75</v>
      </c>
      <c r="I155" s="210"/>
      <c r="J155" s="210"/>
      <c r="K155" s="210"/>
      <c r="L155" s="214"/>
      <c r="M155" s="215"/>
      <c r="N155" s="216"/>
      <c r="O155" s="216"/>
      <c r="P155" s="216"/>
      <c r="Q155" s="216"/>
      <c r="R155" s="216"/>
      <c r="S155" s="216"/>
      <c r="T155" s="217"/>
      <c r="AT155" s="218" t="s">
        <v>160</v>
      </c>
      <c r="AU155" s="218" t="s">
        <v>80</v>
      </c>
      <c r="AV155" s="14" t="s">
        <v>158</v>
      </c>
      <c r="AW155" s="14" t="s">
        <v>27</v>
      </c>
      <c r="AX155" s="14" t="s">
        <v>78</v>
      </c>
      <c r="AY155" s="218" t="s">
        <v>151</v>
      </c>
    </row>
    <row r="156" spans="2:65" s="1" customFormat="1" ht="24" customHeight="1">
      <c r="B156" s="31"/>
      <c r="C156" s="177" t="s">
        <v>177</v>
      </c>
      <c r="D156" s="177" t="s">
        <v>153</v>
      </c>
      <c r="E156" s="178" t="s">
        <v>203</v>
      </c>
      <c r="F156" s="179" t="s">
        <v>204</v>
      </c>
      <c r="G156" s="180" t="s">
        <v>187</v>
      </c>
      <c r="H156" s="181">
        <v>406.875</v>
      </c>
      <c r="I156" s="182"/>
      <c r="J156" s="182">
        <f>ROUND(I156*H156,2)</f>
        <v>0</v>
      </c>
      <c r="K156" s="179" t="s">
        <v>1</v>
      </c>
      <c r="L156" s="35"/>
      <c r="M156" s="183" t="s">
        <v>1</v>
      </c>
      <c r="N156" s="184" t="s">
        <v>36</v>
      </c>
      <c r="O156" s="185">
        <v>8.5000000000000006E-2</v>
      </c>
      <c r="P156" s="185">
        <f>O156*H156</f>
        <v>34.584375000000001</v>
      </c>
      <c r="Q156" s="185">
        <v>0</v>
      </c>
      <c r="R156" s="185">
        <f>Q156*H156</f>
        <v>0</v>
      </c>
      <c r="S156" s="185">
        <v>0</v>
      </c>
      <c r="T156" s="186">
        <f>S156*H156</f>
        <v>0</v>
      </c>
      <c r="AR156" s="187" t="s">
        <v>158</v>
      </c>
      <c r="AT156" s="187" t="s">
        <v>153</v>
      </c>
      <c r="AU156" s="187" t="s">
        <v>80</v>
      </c>
      <c r="AY156" s="17" t="s">
        <v>151</v>
      </c>
      <c r="BE156" s="188">
        <f>IF(N156="základní",J156,0)</f>
        <v>0</v>
      </c>
      <c r="BF156" s="188">
        <f>IF(N156="snížená",J156,0)</f>
        <v>0</v>
      </c>
      <c r="BG156" s="188">
        <f>IF(N156="zákl. přenesená",J156,0)</f>
        <v>0</v>
      </c>
      <c r="BH156" s="188">
        <f>IF(N156="sníž. přenesená",J156,0)</f>
        <v>0</v>
      </c>
      <c r="BI156" s="188">
        <f>IF(N156="nulová",J156,0)</f>
        <v>0</v>
      </c>
      <c r="BJ156" s="17" t="s">
        <v>78</v>
      </c>
      <c r="BK156" s="188">
        <f>ROUND(I156*H156,2)</f>
        <v>0</v>
      </c>
      <c r="BL156" s="17" t="s">
        <v>158</v>
      </c>
      <c r="BM156" s="187" t="s">
        <v>583</v>
      </c>
    </row>
    <row r="157" spans="2:65" s="12" customFormat="1" ht="11.25">
      <c r="B157" s="189"/>
      <c r="C157" s="190"/>
      <c r="D157" s="191" t="s">
        <v>160</v>
      </c>
      <c r="E157" s="192" t="s">
        <v>1</v>
      </c>
      <c r="F157" s="193" t="s">
        <v>206</v>
      </c>
      <c r="G157" s="190"/>
      <c r="H157" s="192" t="s">
        <v>1</v>
      </c>
      <c r="I157" s="190"/>
      <c r="J157" s="190"/>
      <c r="K157" s="190"/>
      <c r="L157" s="194"/>
      <c r="M157" s="195"/>
      <c r="N157" s="196"/>
      <c r="O157" s="196"/>
      <c r="P157" s="196"/>
      <c r="Q157" s="196"/>
      <c r="R157" s="196"/>
      <c r="S157" s="196"/>
      <c r="T157" s="197"/>
      <c r="AT157" s="198" t="s">
        <v>160</v>
      </c>
      <c r="AU157" s="198" t="s">
        <v>80</v>
      </c>
      <c r="AV157" s="12" t="s">
        <v>78</v>
      </c>
      <c r="AW157" s="12" t="s">
        <v>27</v>
      </c>
      <c r="AX157" s="12" t="s">
        <v>71</v>
      </c>
      <c r="AY157" s="198" t="s">
        <v>151</v>
      </c>
    </row>
    <row r="158" spans="2:65" s="13" customFormat="1" ht="11.25">
      <c r="B158" s="199"/>
      <c r="C158" s="200"/>
      <c r="D158" s="191" t="s">
        <v>160</v>
      </c>
      <c r="E158" s="201" t="s">
        <v>1</v>
      </c>
      <c r="F158" s="202" t="s">
        <v>584</v>
      </c>
      <c r="G158" s="200"/>
      <c r="H158" s="203">
        <v>406.875</v>
      </c>
      <c r="I158" s="200"/>
      <c r="J158" s="200"/>
      <c r="K158" s="200"/>
      <c r="L158" s="204"/>
      <c r="M158" s="205"/>
      <c r="N158" s="206"/>
      <c r="O158" s="206"/>
      <c r="P158" s="206"/>
      <c r="Q158" s="206"/>
      <c r="R158" s="206"/>
      <c r="S158" s="206"/>
      <c r="T158" s="207"/>
      <c r="AT158" s="208" t="s">
        <v>160</v>
      </c>
      <c r="AU158" s="208" t="s">
        <v>80</v>
      </c>
      <c r="AV158" s="13" t="s">
        <v>80</v>
      </c>
      <c r="AW158" s="13" t="s">
        <v>27</v>
      </c>
      <c r="AX158" s="13" t="s">
        <v>71</v>
      </c>
      <c r="AY158" s="208" t="s">
        <v>151</v>
      </c>
    </row>
    <row r="159" spans="2:65" s="14" customFormat="1" ht="11.25">
      <c r="B159" s="209"/>
      <c r="C159" s="210"/>
      <c r="D159" s="191" t="s">
        <v>160</v>
      </c>
      <c r="E159" s="211" t="s">
        <v>1</v>
      </c>
      <c r="F159" s="212" t="s">
        <v>165</v>
      </c>
      <c r="G159" s="210"/>
      <c r="H159" s="213">
        <v>406.875</v>
      </c>
      <c r="I159" s="210"/>
      <c r="J159" s="210"/>
      <c r="K159" s="210"/>
      <c r="L159" s="214"/>
      <c r="M159" s="215"/>
      <c r="N159" s="216"/>
      <c r="O159" s="216"/>
      <c r="P159" s="216"/>
      <c r="Q159" s="216"/>
      <c r="R159" s="216"/>
      <c r="S159" s="216"/>
      <c r="T159" s="217"/>
      <c r="AT159" s="218" t="s">
        <v>160</v>
      </c>
      <c r="AU159" s="218" t="s">
        <v>80</v>
      </c>
      <c r="AV159" s="14" t="s">
        <v>158</v>
      </c>
      <c r="AW159" s="14" t="s">
        <v>27</v>
      </c>
      <c r="AX159" s="14" t="s">
        <v>78</v>
      </c>
      <c r="AY159" s="218" t="s">
        <v>151</v>
      </c>
    </row>
    <row r="160" spans="2:65" s="1" customFormat="1" ht="24" customHeight="1">
      <c r="B160" s="31"/>
      <c r="C160" s="177" t="s">
        <v>190</v>
      </c>
      <c r="D160" s="177" t="s">
        <v>153</v>
      </c>
      <c r="E160" s="178" t="s">
        <v>217</v>
      </c>
      <c r="F160" s="179" t="s">
        <v>218</v>
      </c>
      <c r="G160" s="180" t="s">
        <v>156</v>
      </c>
      <c r="H160" s="181">
        <v>1627.5</v>
      </c>
      <c r="I160" s="182"/>
      <c r="J160" s="182">
        <f>ROUND(I160*H160,2)</f>
        <v>0</v>
      </c>
      <c r="K160" s="179" t="s">
        <v>168</v>
      </c>
      <c r="L160" s="35"/>
      <c r="M160" s="183" t="s">
        <v>1</v>
      </c>
      <c r="N160" s="184" t="s">
        <v>36</v>
      </c>
      <c r="O160" s="185">
        <v>0.252</v>
      </c>
      <c r="P160" s="185">
        <f>O160*H160</f>
        <v>410.13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AR160" s="187" t="s">
        <v>158</v>
      </c>
      <c r="AT160" s="187" t="s">
        <v>153</v>
      </c>
      <c r="AU160" s="187" t="s">
        <v>80</v>
      </c>
      <c r="AY160" s="17" t="s">
        <v>151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7" t="s">
        <v>78</v>
      </c>
      <c r="BK160" s="188">
        <f>ROUND(I160*H160,2)</f>
        <v>0</v>
      </c>
      <c r="BL160" s="17" t="s">
        <v>158</v>
      </c>
      <c r="BM160" s="187" t="s">
        <v>585</v>
      </c>
    </row>
    <row r="161" spans="2:65" s="13" customFormat="1" ht="11.25">
      <c r="B161" s="199"/>
      <c r="C161" s="200"/>
      <c r="D161" s="191" t="s">
        <v>160</v>
      </c>
      <c r="E161" s="201" t="s">
        <v>1</v>
      </c>
      <c r="F161" s="202" t="s">
        <v>586</v>
      </c>
      <c r="G161" s="200"/>
      <c r="H161" s="203">
        <v>1627.5</v>
      </c>
      <c r="I161" s="200"/>
      <c r="J161" s="200"/>
      <c r="K161" s="200"/>
      <c r="L161" s="204"/>
      <c r="M161" s="205"/>
      <c r="N161" s="206"/>
      <c r="O161" s="206"/>
      <c r="P161" s="206"/>
      <c r="Q161" s="206"/>
      <c r="R161" s="206"/>
      <c r="S161" s="206"/>
      <c r="T161" s="207"/>
      <c r="AT161" s="208" t="s">
        <v>160</v>
      </c>
      <c r="AU161" s="208" t="s">
        <v>80</v>
      </c>
      <c r="AV161" s="13" t="s">
        <v>80</v>
      </c>
      <c r="AW161" s="13" t="s">
        <v>27</v>
      </c>
      <c r="AX161" s="13" t="s">
        <v>71</v>
      </c>
      <c r="AY161" s="208" t="s">
        <v>151</v>
      </c>
    </row>
    <row r="162" spans="2:65" s="14" customFormat="1" ht="11.25">
      <c r="B162" s="209"/>
      <c r="C162" s="210"/>
      <c r="D162" s="191" t="s">
        <v>160</v>
      </c>
      <c r="E162" s="211" t="s">
        <v>1</v>
      </c>
      <c r="F162" s="212" t="s">
        <v>165</v>
      </c>
      <c r="G162" s="210"/>
      <c r="H162" s="213">
        <v>1627.5</v>
      </c>
      <c r="I162" s="210"/>
      <c r="J162" s="210"/>
      <c r="K162" s="210"/>
      <c r="L162" s="214"/>
      <c r="M162" s="215"/>
      <c r="N162" s="216"/>
      <c r="O162" s="216"/>
      <c r="P162" s="216"/>
      <c r="Q162" s="216"/>
      <c r="R162" s="216"/>
      <c r="S162" s="216"/>
      <c r="T162" s="217"/>
      <c r="AT162" s="218" t="s">
        <v>160</v>
      </c>
      <c r="AU162" s="218" t="s">
        <v>80</v>
      </c>
      <c r="AV162" s="14" t="s">
        <v>158</v>
      </c>
      <c r="AW162" s="14" t="s">
        <v>27</v>
      </c>
      <c r="AX162" s="14" t="s">
        <v>78</v>
      </c>
      <c r="AY162" s="218" t="s">
        <v>151</v>
      </c>
    </row>
    <row r="163" spans="2:65" s="1" customFormat="1" ht="24" customHeight="1">
      <c r="B163" s="31"/>
      <c r="C163" s="177" t="s">
        <v>196</v>
      </c>
      <c r="D163" s="177" t="s">
        <v>153</v>
      </c>
      <c r="E163" s="178" t="s">
        <v>224</v>
      </c>
      <c r="F163" s="179" t="s">
        <v>225</v>
      </c>
      <c r="G163" s="180" t="s">
        <v>156</v>
      </c>
      <c r="H163" s="181">
        <v>1627.5</v>
      </c>
      <c r="I163" s="182"/>
      <c r="J163" s="182">
        <f>ROUND(I163*H163,2)</f>
        <v>0</v>
      </c>
      <c r="K163" s="179" t="s">
        <v>168</v>
      </c>
      <c r="L163" s="35"/>
      <c r="M163" s="183" t="s">
        <v>1</v>
      </c>
      <c r="N163" s="184" t="s">
        <v>36</v>
      </c>
      <c r="O163" s="185">
        <v>0</v>
      </c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AR163" s="187" t="s">
        <v>158</v>
      </c>
      <c r="AT163" s="187" t="s">
        <v>153</v>
      </c>
      <c r="AU163" s="187" t="s">
        <v>80</v>
      </c>
      <c r="AY163" s="17" t="s">
        <v>151</v>
      </c>
      <c r="BE163" s="188">
        <f>IF(N163="základní",J163,0)</f>
        <v>0</v>
      </c>
      <c r="BF163" s="188">
        <f>IF(N163="snížená",J163,0)</f>
        <v>0</v>
      </c>
      <c r="BG163" s="188">
        <f>IF(N163="zákl. přenesená",J163,0)</f>
        <v>0</v>
      </c>
      <c r="BH163" s="188">
        <f>IF(N163="sníž. přenesená",J163,0)</f>
        <v>0</v>
      </c>
      <c r="BI163" s="188">
        <f>IF(N163="nulová",J163,0)</f>
        <v>0</v>
      </c>
      <c r="BJ163" s="17" t="s">
        <v>78</v>
      </c>
      <c r="BK163" s="188">
        <f>ROUND(I163*H163,2)</f>
        <v>0</v>
      </c>
      <c r="BL163" s="17" t="s">
        <v>158</v>
      </c>
      <c r="BM163" s="187" t="s">
        <v>587</v>
      </c>
    </row>
    <row r="164" spans="2:65" s="13" customFormat="1" ht="11.25">
      <c r="B164" s="199"/>
      <c r="C164" s="200"/>
      <c r="D164" s="191" t="s">
        <v>160</v>
      </c>
      <c r="E164" s="201" t="s">
        <v>1</v>
      </c>
      <c r="F164" s="202" t="s">
        <v>588</v>
      </c>
      <c r="G164" s="200"/>
      <c r="H164" s="203">
        <v>1627.5</v>
      </c>
      <c r="I164" s="200"/>
      <c r="J164" s="200"/>
      <c r="K164" s="200"/>
      <c r="L164" s="204"/>
      <c r="M164" s="205"/>
      <c r="N164" s="206"/>
      <c r="O164" s="206"/>
      <c r="P164" s="206"/>
      <c r="Q164" s="206"/>
      <c r="R164" s="206"/>
      <c r="S164" s="206"/>
      <c r="T164" s="207"/>
      <c r="AT164" s="208" t="s">
        <v>160</v>
      </c>
      <c r="AU164" s="208" t="s">
        <v>80</v>
      </c>
      <c r="AV164" s="13" t="s">
        <v>80</v>
      </c>
      <c r="AW164" s="13" t="s">
        <v>27</v>
      </c>
      <c r="AX164" s="13" t="s">
        <v>71</v>
      </c>
      <c r="AY164" s="208" t="s">
        <v>151</v>
      </c>
    </row>
    <row r="165" spans="2:65" s="14" customFormat="1" ht="11.25">
      <c r="B165" s="209"/>
      <c r="C165" s="210"/>
      <c r="D165" s="191" t="s">
        <v>160</v>
      </c>
      <c r="E165" s="211" t="s">
        <v>1</v>
      </c>
      <c r="F165" s="212" t="s">
        <v>165</v>
      </c>
      <c r="G165" s="210"/>
      <c r="H165" s="213">
        <v>1627.5</v>
      </c>
      <c r="I165" s="210"/>
      <c r="J165" s="210"/>
      <c r="K165" s="210"/>
      <c r="L165" s="214"/>
      <c r="M165" s="215"/>
      <c r="N165" s="216"/>
      <c r="O165" s="216"/>
      <c r="P165" s="216"/>
      <c r="Q165" s="216"/>
      <c r="R165" s="216"/>
      <c r="S165" s="216"/>
      <c r="T165" s="217"/>
      <c r="AT165" s="218" t="s">
        <v>160</v>
      </c>
      <c r="AU165" s="218" t="s">
        <v>80</v>
      </c>
      <c r="AV165" s="14" t="s">
        <v>158</v>
      </c>
      <c r="AW165" s="14" t="s">
        <v>27</v>
      </c>
      <c r="AX165" s="14" t="s">
        <v>78</v>
      </c>
      <c r="AY165" s="218" t="s">
        <v>151</v>
      </c>
    </row>
    <row r="166" spans="2:65" s="1" customFormat="1" ht="24" customHeight="1">
      <c r="B166" s="31"/>
      <c r="C166" s="177" t="s">
        <v>202</v>
      </c>
      <c r="D166" s="177" t="s">
        <v>153</v>
      </c>
      <c r="E166" s="178" t="s">
        <v>228</v>
      </c>
      <c r="F166" s="179" t="s">
        <v>229</v>
      </c>
      <c r="G166" s="180" t="s">
        <v>187</v>
      </c>
      <c r="H166" s="181">
        <v>813.75</v>
      </c>
      <c r="I166" s="182"/>
      <c r="J166" s="182">
        <f>ROUND(I166*H166,2)</f>
        <v>0</v>
      </c>
      <c r="K166" s="179" t="s">
        <v>230</v>
      </c>
      <c r="L166" s="35"/>
      <c r="M166" s="183" t="s">
        <v>1</v>
      </c>
      <c r="N166" s="184" t="s">
        <v>36</v>
      </c>
      <c r="O166" s="185">
        <v>0.51900000000000002</v>
      </c>
      <c r="P166" s="185">
        <f>O166*H166</f>
        <v>422.33625000000001</v>
      </c>
      <c r="Q166" s="185">
        <v>0</v>
      </c>
      <c r="R166" s="185">
        <f>Q166*H166</f>
        <v>0</v>
      </c>
      <c r="S166" s="185">
        <v>0</v>
      </c>
      <c r="T166" s="186">
        <f>S166*H166</f>
        <v>0</v>
      </c>
      <c r="AR166" s="187" t="s">
        <v>158</v>
      </c>
      <c r="AT166" s="187" t="s">
        <v>153</v>
      </c>
      <c r="AU166" s="187" t="s">
        <v>80</v>
      </c>
      <c r="AY166" s="17" t="s">
        <v>151</v>
      </c>
      <c r="BE166" s="188">
        <f>IF(N166="základní",J166,0)</f>
        <v>0</v>
      </c>
      <c r="BF166" s="188">
        <f>IF(N166="snížená",J166,0)</f>
        <v>0</v>
      </c>
      <c r="BG166" s="188">
        <f>IF(N166="zákl. přenesená",J166,0)</f>
        <v>0</v>
      </c>
      <c r="BH166" s="188">
        <f>IF(N166="sníž. přenesená",J166,0)</f>
        <v>0</v>
      </c>
      <c r="BI166" s="188">
        <f>IF(N166="nulová",J166,0)</f>
        <v>0</v>
      </c>
      <c r="BJ166" s="17" t="s">
        <v>78</v>
      </c>
      <c r="BK166" s="188">
        <f>ROUND(I166*H166,2)</f>
        <v>0</v>
      </c>
      <c r="BL166" s="17" t="s">
        <v>158</v>
      </c>
      <c r="BM166" s="187" t="s">
        <v>589</v>
      </c>
    </row>
    <row r="167" spans="2:65" s="13" customFormat="1" ht="11.25">
      <c r="B167" s="199"/>
      <c r="C167" s="200"/>
      <c r="D167" s="191" t="s">
        <v>160</v>
      </c>
      <c r="E167" s="201" t="s">
        <v>1</v>
      </c>
      <c r="F167" s="202" t="s">
        <v>582</v>
      </c>
      <c r="G167" s="200"/>
      <c r="H167" s="203">
        <v>813.75</v>
      </c>
      <c r="I167" s="200"/>
      <c r="J167" s="200"/>
      <c r="K167" s="200"/>
      <c r="L167" s="204"/>
      <c r="M167" s="205"/>
      <c r="N167" s="206"/>
      <c r="O167" s="206"/>
      <c r="P167" s="206"/>
      <c r="Q167" s="206"/>
      <c r="R167" s="206"/>
      <c r="S167" s="206"/>
      <c r="T167" s="207"/>
      <c r="AT167" s="208" t="s">
        <v>160</v>
      </c>
      <c r="AU167" s="208" t="s">
        <v>80</v>
      </c>
      <c r="AV167" s="13" t="s">
        <v>80</v>
      </c>
      <c r="AW167" s="13" t="s">
        <v>27</v>
      </c>
      <c r="AX167" s="13" t="s">
        <v>71</v>
      </c>
      <c r="AY167" s="208" t="s">
        <v>151</v>
      </c>
    </row>
    <row r="168" spans="2:65" s="14" customFormat="1" ht="11.25">
      <c r="B168" s="209"/>
      <c r="C168" s="210"/>
      <c r="D168" s="191" t="s">
        <v>160</v>
      </c>
      <c r="E168" s="211" t="s">
        <v>1</v>
      </c>
      <c r="F168" s="212" t="s">
        <v>165</v>
      </c>
      <c r="G168" s="210"/>
      <c r="H168" s="213">
        <v>813.75</v>
      </c>
      <c r="I168" s="210"/>
      <c r="J168" s="210"/>
      <c r="K168" s="210"/>
      <c r="L168" s="214"/>
      <c r="M168" s="215"/>
      <c r="N168" s="216"/>
      <c r="O168" s="216"/>
      <c r="P168" s="216"/>
      <c r="Q168" s="216"/>
      <c r="R168" s="216"/>
      <c r="S168" s="216"/>
      <c r="T168" s="217"/>
      <c r="AT168" s="218" t="s">
        <v>160</v>
      </c>
      <c r="AU168" s="218" t="s">
        <v>80</v>
      </c>
      <c r="AV168" s="14" t="s">
        <v>158</v>
      </c>
      <c r="AW168" s="14" t="s">
        <v>27</v>
      </c>
      <c r="AX168" s="14" t="s">
        <v>78</v>
      </c>
      <c r="AY168" s="218" t="s">
        <v>151</v>
      </c>
    </row>
    <row r="169" spans="2:65" s="1" customFormat="1" ht="24" customHeight="1">
      <c r="B169" s="31"/>
      <c r="C169" s="177" t="s">
        <v>216</v>
      </c>
      <c r="D169" s="177" t="s">
        <v>153</v>
      </c>
      <c r="E169" s="178" t="s">
        <v>233</v>
      </c>
      <c r="F169" s="179" t="s">
        <v>234</v>
      </c>
      <c r="G169" s="180" t="s">
        <v>187</v>
      </c>
      <c r="H169" s="181">
        <v>525.6</v>
      </c>
      <c r="I169" s="182"/>
      <c r="J169" s="182">
        <f>ROUND(I169*H169,2)</f>
        <v>0</v>
      </c>
      <c r="K169" s="179" t="s">
        <v>1</v>
      </c>
      <c r="L169" s="35"/>
      <c r="M169" s="183" t="s">
        <v>1</v>
      </c>
      <c r="N169" s="184" t="s">
        <v>36</v>
      </c>
      <c r="O169" s="185">
        <v>1.0999999999999999E-2</v>
      </c>
      <c r="P169" s="185">
        <f>O169*H169</f>
        <v>5.7816000000000001</v>
      </c>
      <c r="Q169" s="185">
        <v>0</v>
      </c>
      <c r="R169" s="185">
        <f>Q169*H169</f>
        <v>0</v>
      </c>
      <c r="S169" s="185">
        <v>0</v>
      </c>
      <c r="T169" s="186">
        <f>S169*H169</f>
        <v>0</v>
      </c>
      <c r="AR169" s="187" t="s">
        <v>158</v>
      </c>
      <c r="AT169" s="187" t="s">
        <v>153</v>
      </c>
      <c r="AU169" s="187" t="s">
        <v>80</v>
      </c>
      <c r="AY169" s="17" t="s">
        <v>151</v>
      </c>
      <c r="BE169" s="188">
        <f>IF(N169="základní",J169,0)</f>
        <v>0</v>
      </c>
      <c r="BF169" s="188">
        <f>IF(N169="snížená",J169,0)</f>
        <v>0</v>
      </c>
      <c r="BG169" s="188">
        <f>IF(N169="zákl. přenesená",J169,0)</f>
        <v>0</v>
      </c>
      <c r="BH169" s="188">
        <f>IF(N169="sníž. přenesená",J169,0)</f>
        <v>0</v>
      </c>
      <c r="BI169" s="188">
        <f>IF(N169="nulová",J169,0)</f>
        <v>0</v>
      </c>
      <c r="BJ169" s="17" t="s">
        <v>78</v>
      </c>
      <c r="BK169" s="188">
        <f>ROUND(I169*H169,2)</f>
        <v>0</v>
      </c>
      <c r="BL169" s="17" t="s">
        <v>158</v>
      </c>
      <c r="BM169" s="187" t="s">
        <v>590</v>
      </c>
    </row>
    <row r="170" spans="2:65" s="12" customFormat="1" ht="11.25">
      <c r="B170" s="189"/>
      <c r="C170" s="190"/>
      <c r="D170" s="191" t="s">
        <v>160</v>
      </c>
      <c r="E170" s="192" t="s">
        <v>1</v>
      </c>
      <c r="F170" s="193" t="s">
        <v>236</v>
      </c>
      <c r="G170" s="190"/>
      <c r="H170" s="192" t="s">
        <v>1</v>
      </c>
      <c r="I170" s="190"/>
      <c r="J170" s="190"/>
      <c r="K170" s="190"/>
      <c r="L170" s="194"/>
      <c r="M170" s="195"/>
      <c r="N170" s="196"/>
      <c r="O170" s="196"/>
      <c r="P170" s="196"/>
      <c r="Q170" s="196"/>
      <c r="R170" s="196"/>
      <c r="S170" s="196"/>
      <c r="T170" s="197"/>
      <c r="AT170" s="198" t="s">
        <v>160</v>
      </c>
      <c r="AU170" s="198" t="s">
        <v>80</v>
      </c>
      <c r="AV170" s="12" t="s">
        <v>78</v>
      </c>
      <c r="AW170" s="12" t="s">
        <v>27</v>
      </c>
      <c r="AX170" s="12" t="s">
        <v>71</v>
      </c>
      <c r="AY170" s="198" t="s">
        <v>151</v>
      </c>
    </row>
    <row r="171" spans="2:65" s="13" customFormat="1" ht="11.25">
      <c r="B171" s="199"/>
      <c r="C171" s="200"/>
      <c r="D171" s="191" t="s">
        <v>160</v>
      </c>
      <c r="E171" s="201" t="s">
        <v>1</v>
      </c>
      <c r="F171" s="202" t="s">
        <v>591</v>
      </c>
      <c r="G171" s="200"/>
      <c r="H171" s="203">
        <v>813.75</v>
      </c>
      <c r="I171" s="200"/>
      <c r="J171" s="200"/>
      <c r="K171" s="200"/>
      <c r="L171" s="204"/>
      <c r="M171" s="205"/>
      <c r="N171" s="206"/>
      <c r="O171" s="206"/>
      <c r="P171" s="206"/>
      <c r="Q171" s="206"/>
      <c r="R171" s="206"/>
      <c r="S171" s="206"/>
      <c r="T171" s="207"/>
      <c r="AT171" s="208" t="s">
        <v>160</v>
      </c>
      <c r="AU171" s="208" t="s">
        <v>80</v>
      </c>
      <c r="AV171" s="13" t="s">
        <v>80</v>
      </c>
      <c r="AW171" s="13" t="s">
        <v>27</v>
      </c>
      <c r="AX171" s="13" t="s">
        <v>71</v>
      </c>
      <c r="AY171" s="208" t="s">
        <v>151</v>
      </c>
    </row>
    <row r="172" spans="2:65" s="12" customFormat="1" ht="11.25">
      <c r="B172" s="189"/>
      <c r="C172" s="190"/>
      <c r="D172" s="191" t="s">
        <v>160</v>
      </c>
      <c r="E172" s="192" t="s">
        <v>1</v>
      </c>
      <c r="F172" s="193" t="s">
        <v>237</v>
      </c>
      <c r="G172" s="190"/>
      <c r="H172" s="192" t="s">
        <v>1</v>
      </c>
      <c r="I172" s="190"/>
      <c r="J172" s="190"/>
      <c r="K172" s="190"/>
      <c r="L172" s="194"/>
      <c r="M172" s="195"/>
      <c r="N172" s="196"/>
      <c r="O172" s="196"/>
      <c r="P172" s="196"/>
      <c r="Q172" s="196"/>
      <c r="R172" s="196"/>
      <c r="S172" s="196"/>
      <c r="T172" s="197"/>
      <c r="AT172" s="198" t="s">
        <v>160</v>
      </c>
      <c r="AU172" s="198" t="s">
        <v>80</v>
      </c>
      <c r="AV172" s="12" t="s">
        <v>78</v>
      </c>
      <c r="AW172" s="12" t="s">
        <v>27</v>
      </c>
      <c r="AX172" s="12" t="s">
        <v>71</v>
      </c>
      <c r="AY172" s="198" t="s">
        <v>151</v>
      </c>
    </row>
    <row r="173" spans="2:65" s="13" customFormat="1" ht="11.25">
      <c r="B173" s="199"/>
      <c r="C173" s="200"/>
      <c r="D173" s="191" t="s">
        <v>160</v>
      </c>
      <c r="E173" s="201" t="s">
        <v>1</v>
      </c>
      <c r="F173" s="202" t="s">
        <v>592</v>
      </c>
      <c r="G173" s="200"/>
      <c r="H173" s="203">
        <v>-288.14999999999998</v>
      </c>
      <c r="I173" s="200"/>
      <c r="J173" s="200"/>
      <c r="K173" s="200"/>
      <c r="L173" s="204"/>
      <c r="M173" s="205"/>
      <c r="N173" s="206"/>
      <c r="O173" s="206"/>
      <c r="P173" s="206"/>
      <c r="Q173" s="206"/>
      <c r="R173" s="206"/>
      <c r="S173" s="206"/>
      <c r="T173" s="207"/>
      <c r="AT173" s="208" t="s">
        <v>160</v>
      </c>
      <c r="AU173" s="208" t="s">
        <v>80</v>
      </c>
      <c r="AV173" s="13" t="s">
        <v>80</v>
      </c>
      <c r="AW173" s="13" t="s">
        <v>27</v>
      </c>
      <c r="AX173" s="13" t="s">
        <v>71</v>
      </c>
      <c r="AY173" s="208" t="s">
        <v>151</v>
      </c>
    </row>
    <row r="174" spans="2:65" s="14" customFormat="1" ht="11.25">
      <c r="B174" s="209"/>
      <c r="C174" s="210"/>
      <c r="D174" s="191" t="s">
        <v>160</v>
      </c>
      <c r="E174" s="211" t="s">
        <v>1</v>
      </c>
      <c r="F174" s="212" t="s">
        <v>165</v>
      </c>
      <c r="G174" s="210"/>
      <c r="H174" s="213">
        <v>525.6</v>
      </c>
      <c r="I174" s="210"/>
      <c r="J174" s="210"/>
      <c r="K174" s="210"/>
      <c r="L174" s="214"/>
      <c r="M174" s="215"/>
      <c r="N174" s="216"/>
      <c r="O174" s="216"/>
      <c r="P174" s="216"/>
      <c r="Q174" s="216"/>
      <c r="R174" s="216"/>
      <c r="S174" s="216"/>
      <c r="T174" s="217"/>
      <c r="AT174" s="218" t="s">
        <v>160</v>
      </c>
      <c r="AU174" s="218" t="s">
        <v>80</v>
      </c>
      <c r="AV174" s="14" t="s">
        <v>158</v>
      </c>
      <c r="AW174" s="14" t="s">
        <v>27</v>
      </c>
      <c r="AX174" s="14" t="s">
        <v>78</v>
      </c>
      <c r="AY174" s="218" t="s">
        <v>151</v>
      </c>
    </row>
    <row r="175" spans="2:65" s="1" customFormat="1" ht="24" customHeight="1">
      <c r="B175" s="31"/>
      <c r="C175" s="177" t="s">
        <v>223</v>
      </c>
      <c r="D175" s="177" t="s">
        <v>153</v>
      </c>
      <c r="E175" s="178" t="s">
        <v>240</v>
      </c>
      <c r="F175" s="179" t="s">
        <v>241</v>
      </c>
      <c r="G175" s="180" t="s">
        <v>187</v>
      </c>
      <c r="H175" s="181">
        <v>10512</v>
      </c>
      <c r="I175" s="182"/>
      <c r="J175" s="182">
        <f>ROUND(I175*H175,2)</f>
        <v>0</v>
      </c>
      <c r="K175" s="179" t="s">
        <v>157</v>
      </c>
      <c r="L175" s="35"/>
      <c r="M175" s="183" t="s">
        <v>1</v>
      </c>
      <c r="N175" s="184" t="s">
        <v>36</v>
      </c>
      <c r="O175" s="185">
        <v>4.0000000000000001E-3</v>
      </c>
      <c r="P175" s="185">
        <f>O175*H175</f>
        <v>42.048000000000002</v>
      </c>
      <c r="Q175" s="185">
        <v>0</v>
      </c>
      <c r="R175" s="185">
        <f>Q175*H175</f>
        <v>0</v>
      </c>
      <c r="S175" s="185">
        <v>0</v>
      </c>
      <c r="T175" s="186">
        <f>S175*H175</f>
        <v>0</v>
      </c>
      <c r="AR175" s="187" t="s">
        <v>158</v>
      </c>
      <c r="AT175" s="187" t="s">
        <v>153</v>
      </c>
      <c r="AU175" s="187" t="s">
        <v>80</v>
      </c>
      <c r="AY175" s="17" t="s">
        <v>151</v>
      </c>
      <c r="BE175" s="188">
        <f>IF(N175="základní",J175,0)</f>
        <v>0</v>
      </c>
      <c r="BF175" s="188">
        <f>IF(N175="snížená",J175,0)</f>
        <v>0</v>
      </c>
      <c r="BG175" s="188">
        <f>IF(N175="zákl. přenesená",J175,0)</f>
        <v>0</v>
      </c>
      <c r="BH175" s="188">
        <f>IF(N175="sníž. přenesená",J175,0)</f>
        <v>0</v>
      </c>
      <c r="BI175" s="188">
        <f>IF(N175="nulová",J175,0)</f>
        <v>0</v>
      </c>
      <c r="BJ175" s="17" t="s">
        <v>78</v>
      </c>
      <c r="BK175" s="188">
        <f>ROUND(I175*H175,2)</f>
        <v>0</v>
      </c>
      <c r="BL175" s="17" t="s">
        <v>158</v>
      </c>
      <c r="BM175" s="187" t="s">
        <v>593</v>
      </c>
    </row>
    <row r="176" spans="2:65" s="12" customFormat="1" ht="11.25">
      <c r="B176" s="189"/>
      <c r="C176" s="190"/>
      <c r="D176" s="191" t="s">
        <v>160</v>
      </c>
      <c r="E176" s="192" t="s">
        <v>1</v>
      </c>
      <c r="F176" s="193" t="s">
        <v>243</v>
      </c>
      <c r="G176" s="190"/>
      <c r="H176" s="192" t="s">
        <v>1</v>
      </c>
      <c r="I176" s="190"/>
      <c r="J176" s="190"/>
      <c r="K176" s="190"/>
      <c r="L176" s="194"/>
      <c r="M176" s="195"/>
      <c r="N176" s="196"/>
      <c r="O176" s="196"/>
      <c r="P176" s="196"/>
      <c r="Q176" s="196"/>
      <c r="R176" s="196"/>
      <c r="S176" s="196"/>
      <c r="T176" s="197"/>
      <c r="AT176" s="198" t="s">
        <v>160</v>
      </c>
      <c r="AU176" s="198" t="s">
        <v>80</v>
      </c>
      <c r="AV176" s="12" t="s">
        <v>78</v>
      </c>
      <c r="AW176" s="12" t="s">
        <v>27</v>
      </c>
      <c r="AX176" s="12" t="s">
        <v>71</v>
      </c>
      <c r="AY176" s="198" t="s">
        <v>151</v>
      </c>
    </row>
    <row r="177" spans="2:65" s="13" customFormat="1" ht="11.25">
      <c r="B177" s="199"/>
      <c r="C177" s="200"/>
      <c r="D177" s="191" t="s">
        <v>160</v>
      </c>
      <c r="E177" s="201" t="s">
        <v>1</v>
      </c>
      <c r="F177" s="202" t="s">
        <v>594</v>
      </c>
      <c r="G177" s="200"/>
      <c r="H177" s="203">
        <v>10512</v>
      </c>
      <c r="I177" s="200"/>
      <c r="J177" s="200"/>
      <c r="K177" s="200"/>
      <c r="L177" s="204"/>
      <c r="M177" s="205"/>
      <c r="N177" s="206"/>
      <c r="O177" s="206"/>
      <c r="P177" s="206"/>
      <c r="Q177" s="206"/>
      <c r="R177" s="206"/>
      <c r="S177" s="206"/>
      <c r="T177" s="207"/>
      <c r="AT177" s="208" t="s">
        <v>160</v>
      </c>
      <c r="AU177" s="208" t="s">
        <v>80</v>
      </c>
      <c r="AV177" s="13" t="s">
        <v>80</v>
      </c>
      <c r="AW177" s="13" t="s">
        <v>27</v>
      </c>
      <c r="AX177" s="13" t="s">
        <v>71</v>
      </c>
      <c r="AY177" s="208" t="s">
        <v>151</v>
      </c>
    </row>
    <row r="178" spans="2:65" s="14" customFormat="1" ht="11.25">
      <c r="B178" s="209"/>
      <c r="C178" s="210"/>
      <c r="D178" s="191" t="s">
        <v>160</v>
      </c>
      <c r="E178" s="211" t="s">
        <v>1</v>
      </c>
      <c r="F178" s="212" t="s">
        <v>165</v>
      </c>
      <c r="G178" s="210"/>
      <c r="H178" s="213">
        <v>10512</v>
      </c>
      <c r="I178" s="210"/>
      <c r="J178" s="210"/>
      <c r="K178" s="210"/>
      <c r="L178" s="214"/>
      <c r="M178" s="215"/>
      <c r="N178" s="216"/>
      <c r="O178" s="216"/>
      <c r="P178" s="216"/>
      <c r="Q178" s="216"/>
      <c r="R178" s="216"/>
      <c r="S178" s="216"/>
      <c r="T178" s="217"/>
      <c r="AT178" s="218" t="s">
        <v>160</v>
      </c>
      <c r="AU178" s="218" t="s">
        <v>80</v>
      </c>
      <c r="AV178" s="14" t="s">
        <v>158</v>
      </c>
      <c r="AW178" s="14" t="s">
        <v>27</v>
      </c>
      <c r="AX178" s="14" t="s">
        <v>78</v>
      </c>
      <c r="AY178" s="218" t="s">
        <v>151</v>
      </c>
    </row>
    <row r="179" spans="2:65" s="1" customFormat="1" ht="16.5" customHeight="1">
      <c r="B179" s="31"/>
      <c r="C179" s="177" t="s">
        <v>8</v>
      </c>
      <c r="D179" s="177" t="s">
        <v>153</v>
      </c>
      <c r="E179" s="178" t="s">
        <v>246</v>
      </c>
      <c r="F179" s="179" t="s">
        <v>247</v>
      </c>
      <c r="G179" s="180" t="s">
        <v>248</v>
      </c>
      <c r="H179" s="181">
        <v>1120.0129999999999</v>
      </c>
      <c r="I179" s="182"/>
      <c r="J179" s="182">
        <f>ROUND(I179*H179,2)</f>
        <v>0</v>
      </c>
      <c r="K179" s="179" t="s">
        <v>1</v>
      </c>
      <c r="L179" s="35"/>
      <c r="M179" s="183" t="s">
        <v>1</v>
      </c>
      <c r="N179" s="184" t="s">
        <v>36</v>
      </c>
      <c r="O179" s="185">
        <v>0</v>
      </c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AR179" s="187" t="s">
        <v>158</v>
      </c>
      <c r="AT179" s="187" t="s">
        <v>153</v>
      </c>
      <c r="AU179" s="187" t="s">
        <v>80</v>
      </c>
      <c r="AY179" s="17" t="s">
        <v>151</v>
      </c>
      <c r="BE179" s="188">
        <f>IF(N179="základní",J179,0)</f>
        <v>0</v>
      </c>
      <c r="BF179" s="188">
        <f>IF(N179="snížená",J179,0)</f>
        <v>0</v>
      </c>
      <c r="BG179" s="188">
        <f>IF(N179="zákl. přenesená",J179,0)</f>
        <v>0</v>
      </c>
      <c r="BH179" s="188">
        <f>IF(N179="sníž. přenesená",J179,0)</f>
        <v>0</v>
      </c>
      <c r="BI179" s="188">
        <f>IF(N179="nulová",J179,0)</f>
        <v>0</v>
      </c>
      <c r="BJ179" s="17" t="s">
        <v>78</v>
      </c>
      <c r="BK179" s="188">
        <f>ROUND(I179*H179,2)</f>
        <v>0</v>
      </c>
      <c r="BL179" s="17" t="s">
        <v>158</v>
      </c>
      <c r="BM179" s="187" t="s">
        <v>595</v>
      </c>
    </row>
    <row r="180" spans="2:65" s="13" customFormat="1" ht="11.25">
      <c r="B180" s="199"/>
      <c r="C180" s="200"/>
      <c r="D180" s="191" t="s">
        <v>160</v>
      </c>
      <c r="E180" s="201" t="s">
        <v>1</v>
      </c>
      <c r="F180" s="202" t="s">
        <v>596</v>
      </c>
      <c r="G180" s="200"/>
      <c r="H180" s="203">
        <v>1120.0129999999999</v>
      </c>
      <c r="I180" s="200"/>
      <c r="J180" s="200"/>
      <c r="K180" s="200"/>
      <c r="L180" s="204"/>
      <c r="M180" s="205"/>
      <c r="N180" s="206"/>
      <c r="O180" s="206"/>
      <c r="P180" s="206"/>
      <c r="Q180" s="206"/>
      <c r="R180" s="206"/>
      <c r="S180" s="206"/>
      <c r="T180" s="207"/>
      <c r="AT180" s="208" t="s">
        <v>160</v>
      </c>
      <c r="AU180" s="208" t="s">
        <v>80</v>
      </c>
      <c r="AV180" s="13" t="s">
        <v>80</v>
      </c>
      <c r="AW180" s="13" t="s">
        <v>27</v>
      </c>
      <c r="AX180" s="13" t="s">
        <v>71</v>
      </c>
      <c r="AY180" s="208" t="s">
        <v>151</v>
      </c>
    </row>
    <row r="181" spans="2:65" s="14" customFormat="1" ht="11.25">
      <c r="B181" s="209"/>
      <c r="C181" s="210"/>
      <c r="D181" s="191" t="s">
        <v>160</v>
      </c>
      <c r="E181" s="211" t="s">
        <v>1</v>
      </c>
      <c r="F181" s="212" t="s">
        <v>165</v>
      </c>
      <c r="G181" s="210"/>
      <c r="H181" s="213">
        <v>1120.0129999999999</v>
      </c>
      <c r="I181" s="210"/>
      <c r="J181" s="210"/>
      <c r="K181" s="210"/>
      <c r="L181" s="214"/>
      <c r="M181" s="215"/>
      <c r="N181" s="216"/>
      <c r="O181" s="216"/>
      <c r="P181" s="216"/>
      <c r="Q181" s="216"/>
      <c r="R181" s="216"/>
      <c r="S181" s="216"/>
      <c r="T181" s="217"/>
      <c r="AT181" s="218" t="s">
        <v>160</v>
      </c>
      <c r="AU181" s="218" t="s">
        <v>80</v>
      </c>
      <c r="AV181" s="14" t="s">
        <v>158</v>
      </c>
      <c r="AW181" s="14" t="s">
        <v>27</v>
      </c>
      <c r="AX181" s="14" t="s">
        <v>78</v>
      </c>
      <c r="AY181" s="218" t="s">
        <v>151</v>
      </c>
    </row>
    <row r="182" spans="2:65" s="1" customFormat="1" ht="16.5" customHeight="1">
      <c r="B182" s="31"/>
      <c r="C182" s="177" t="s">
        <v>232</v>
      </c>
      <c r="D182" s="177" t="s">
        <v>153</v>
      </c>
      <c r="E182" s="178" t="s">
        <v>252</v>
      </c>
      <c r="F182" s="179" t="s">
        <v>253</v>
      </c>
      <c r="G182" s="180" t="s">
        <v>248</v>
      </c>
      <c r="H182" s="181">
        <v>14.706</v>
      </c>
      <c r="I182" s="182"/>
      <c r="J182" s="182">
        <f>ROUND(I182*H182,2)</f>
        <v>0</v>
      </c>
      <c r="K182" s="179" t="s">
        <v>1</v>
      </c>
      <c r="L182" s="35"/>
      <c r="M182" s="183" t="s">
        <v>1</v>
      </c>
      <c r="N182" s="184" t="s">
        <v>36</v>
      </c>
      <c r="O182" s="185">
        <v>0</v>
      </c>
      <c r="P182" s="185">
        <f>O182*H182</f>
        <v>0</v>
      </c>
      <c r="Q182" s="185">
        <v>0</v>
      </c>
      <c r="R182" s="185">
        <f>Q182*H182</f>
        <v>0</v>
      </c>
      <c r="S182" s="185">
        <v>0</v>
      </c>
      <c r="T182" s="186">
        <f>S182*H182</f>
        <v>0</v>
      </c>
      <c r="AR182" s="187" t="s">
        <v>158</v>
      </c>
      <c r="AT182" s="187" t="s">
        <v>153</v>
      </c>
      <c r="AU182" s="187" t="s">
        <v>80</v>
      </c>
      <c r="AY182" s="17" t="s">
        <v>151</v>
      </c>
      <c r="BE182" s="188">
        <f>IF(N182="základní",J182,0)</f>
        <v>0</v>
      </c>
      <c r="BF182" s="188">
        <f>IF(N182="snížená",J182,0)</f>
        <v>0</v>
      </c>
      <c r="BG182" s="188">
        <f>IF(N182="zákl. přenesená",J182,0)</f>
        <v>0</v>
      </c>
      <c r="BH182" s="188">
        <f>IF(N182="sníž. přenesená",J182,0)</f>
        <v>0</v>
      </c>
      <c r="BI182" s="188">
        <f>IF(N182="nulová",J182,0)</f>
        <v>0</v>
      </c>
      <c r="BJ182" s="17" t="s">
        <v>78</v>
      </c>
      <c r="BK182" s="188">
        <f>ROUND(I182*H182,2)</f>
        <v>0</v>
      </c>
      <c r="BL182" s="17" t="s">
        <v>158</v>
      </c>
      <c r="BM182" s="187" t="s">
        <v>597</v>
      </c>
    </row>
    <row r="183" spans="2:65" s="12" customFormat="1" ht="11.25">
      <c r="B183" s="189"/>
      <c r="C183" s="190"/>
      <c r="D183" s="191" t="s">
        <v>160</v>
      </c>
      <c r="E183" s="192" t="s">
        <v>1</v>
      </c>
      <c r="F183" s="193" t="s">
        <v>255</v>
      </c>
      <c r="G183" s="190"/>
      <c r="H183" s="192" t="s">
        <v>1</v>
      </c>
      <c r="I183" s="190"/>
      <c r="J183" s="190"/>
      <c r="K183" s="190"/>
      <c r="L183" s="194"/>
      <c r="M183" s="195"/>
      <c r="N183" s="196"/>
      <c r="O183" s="196"/>
      <c r="P183" s="196"/>
      <c r="Q183" s="196"/>
      <c r="R183" s="196"/>
      <c r="S183" s="196"/>
      <c r="T183" s="197"/>
      <c r="AT183" s="198" t="s">
        <v>160</v>
      </c>
      <c r="AU183" s="198" t="s">
        <v>80</v>
      </c>
      <c r="AV183" s="12" t="s">
        <v>78</v>
      </c>
      <c r="AW183" s="12" t="s">
        <v>27</v>
      </c>
      <c r="AX183" s="12" t="s">
        <v>71</v>
      </c>
      <c r="AY183" s="198" t="s">
        <v>151</v>
      </c>
    </row>
    <row r="184" spans="2:65" s="13" customFormat="1" ht="11.25">
      <c r="B184" s="199"/>
      <c r="C184" s="200"/>
      <c r="D184" s="191" t="s">
        <v>160</v>
      </c>
      <c r="E184" s="201" t="s">
        <v>1</v>
      </c>
      <c r="F184" s="202" t="s">
        <v>598</v>
      </c>
      <c r="G184" s="200"/>
      <c r="H184" s="203">
        <v>14.706</v>
      </c>
      <c r="I184" s="200"/>
      <c r="J184" s="200"/>
      <c r="K184" s="200"/>
      <c r="L184" s="204"/>
      <c r="M184" s="205"/>
      <c r="N184" s="206"/>
      <c r="O184" s="206"/>
      <c r="P184" s="206"/>
      <c r="Q184" s="206"/>
      <c r="R184" s="206"/>
      <c r="S184" s="206"/>
      <c r="T184" s="207"/>
      <c r="AT184" s="208" t="s">
        <v>160</v>
      </c>
      <c r="AU184" s="208" t="s">
        <v>80</v>
      </c>
      <c r="AV184" s="13" t="s">
        <v>80</v>
      </c>
      <c r="AW184" s="13" t="s">
        <v>27</v>
      </c>
      <c r="AX184" s="13" t="s">
        <v>71</v>
      </c>
      <c r="AY184" s="208" t="s">
        <v>151</v>
      </c>
    </row>
    <row r="185" spans="2:65" s="14" customFormat="1" ht="11.25">
      <c r="B185" s="209"/>
      <c r="C185" s="210"/>
      <c r="D185" s="191" t="s">
        <v>160</v>
      </c>
      <c r="E185" s="211" t="s">
        <v>1</v>
      </c>
      <c r="F185" s="212" t="s">
        <v>165</v>
      </c>
      <c r="G185" s="210"/>
      <c r="H185" s="213">
        <v>14.706</v>
      </c>
      <c r="I185" s="210"/>
      <c r="J185" s="210"/>
      <c r="K185" s="210"/>
      <c r="L185" s="214"/>
      <c r="M185" s="215"/>
      <c r="N185" s="216"/>
      <c r="O185" s="216"/>
      <c r="P185" s="216"/>
      <c r="Q185" s="216"/>
      <c r="R185" s="216"/>
      <c r="S185" s="216"/>
      <c r="T185" s="217"/>
      <c r="AT185" s="218" t="s">
        <v>160</v>
      </c>
      <c r="AU185" s="218" t="s">
        <v>80</v>
      </c>
      <c r="AV185" s="14" t="s">
        <v>158</v>
      </c>
      <c r="AW185" s="14" t="s">
        <v>27</v>
      </c>
      <c r="AX185" s="14" t="s">
        <v>78</v>
      </c>
      <c r="AY185" s="218" t="s">
        <v>151</v>
      </c>
    </row>
    <row r="186" spans="2:65" s="1" customFormat="1" ht="16.5" customHeight="1">
      <c r="B186" s="31"/>
      <c r="C186" s="177" t="s">
        <v>239</v>
      </c>
      <c r="D186" s="177" t="s">
        <v>153</v>
      </c>
      <c r="E186" s="178" t="s">
        <v>258</v>
      </c>
      <c r="F186" s="179" t="s">
        <v>259</v>
      </c>
      <c r="G186" s="180" t="s">
        <v>187</v>
      </c>
      <c r="H186" s="181">
        <v>525.6</v>
      </c>
      <c r="I186" s="182"/>
      <c r="J186" s="182">
        <f>ROUND(I186*H186,2)</f>
        <v>0</v>
      </c>
      <c r="K186" s="179" t="s">
        <v>157</v>
      </c>
      <c r="L186" s="35"/>
      <c r="M186" s="183" t="s">
        <v>1</v>
      </c>
      <c r="N186" s="184" t="s">
        <v>36</v>
      </c>
      <c r="O186" s="185">
        <v>9.7000000000000003E-2</v>
      </c>
      <c r="P186" s="185">
        <f>O186*H186</f>
        <v>50.983200000000004</v>
      </c>
      <c r="Q186" s="185">
        <v>0</v>
      </c>
      <c r="R186" s="185">
        <f>Q186*H186</f>
        <v>0</v>
      </c>
      <c r="S186" s="185">
        <v>0</v>
      </c>
      <c r="T186" s="186">
        <f>S186*H186</f>
        <v>0</v>
      </c>
      <c r="AR186" s="187" t="s">
        <v>158</v>
      </c>
      <c r="AT186" s="187" t="s">
        <v>153</v>
      </c>
      <c r="AU186" s="187" t="s">
        <v>80</v>
      </c>
      <c r="AY186" s="17" t="s">
        <v>151</v>
      </c>
      <c r="BE186" s="188">
        <f>IF(N186="základní",J186,0)</f>
        <v>0</v>
      </c>
      <c r="BF186" s="188">
        <f>IF(N186="snížená",J186,0)</f>
        <v>0</v>
      </c>
      <c r="BG186" s="188">
        <f>IF(N186="zákl. přenesená",J186,0)</f>
        <v>0</v>
      </c>
      <c r="BH186" s="188">
        <f>IF(N186="sníž. přenesená",J186,0)</f>
        <v>0</v>
      </c>
      <c r="BI186" s="188">
        <f>IF(N186="nulová",J186,0)</f>
        <v>0</v>
      </c>
      <c r="BJ186" s="17" t="s">
        <v>78</v>
      </c>
      <c r="BK186" s="188">
        <f>ROUND(I186*H186,2)</f>
        <v>0</v>
      </c>
      <c r="BL186" s="17" t="s">
        <v>158</v>
      </c>
      <c r="BM186" s="187" t="s">
        <v>599</v>
      </c>
    </row>
    <row r="187" spans="2:65" s="12" customFormat="1" ht="11.25">
      <c r="B187" s="189"/>
      <c r="C187" s="190"/>
      <c r="D187" s="191" t="s">
        <v>160</v>
      </c>
      <c r="E187" s="192" t="s">
        <v>1</v>
      </c>
      <c r="F187" s="193" t="s">
        <v>236</v>
      </c>
      <c r="G187" s="190"/>
      <c r="H187" s="192" t="s">
        <v>1</v>
      </c>
      <c r="I187" s="190"/>
      <c r="J187" s="190"/>
      <c r="K187" s="190"/>
      <c r="L187" s="194"/>
      <c r="M187" s="195"/>
      <c r="N187" s="196"/>
      <c r="O187" s="196"/>
      <c r="P187" s="196"/>
      <c r="Q187" s="196"/>
      <c r="R187" s="196"/>
      <c r="S187" s="196"/>
      <c r="T187" s="197"/>
      <c r="AT187" s="198" t="s">
        <v>160</v>
      </c>
      <c r="AU187" s="198" t="s">
        <v>80</v>
      </c>
      <c r="AV187" s="12" t="s">
        <v>78</v>
      </c>
      <c r="AW187" s="12" t="s">
        <v>27</v>
      </c>
      <c r="AX187" s="12" t="s">
        <v>71</v>
      </c>
      <c r="AY187" s="198" t="s">
        <v>151</v>
      </c>
    </row>
    <row r="188" spans="2:65" s="13" customFormat="1" ht="11.25">
      <c r="B188" s="199"/>
      <c r="C188" s="200"/>
      <c r="D188" s="191" t="s">
        <v>160</v>
      </c>
      <c r="E188" s="201" t="s">
        <v>1</v>
      </c>
      <c r="F188" s="202" t="s">
        <v>600</v>
      </c>
      <c r="G188" s="200"/>
      <c r="H188" s="203">
        <v>525.6</v>
      </c>
      <c r="I188" s="200"/>
      <c r="J188" s="200"/>
      <c r="K188" s="200"/>
      <c r="L188" s="204"/>
      <c r="M188" s="205"/>
      <c r="N188" s="206"/>
      <c r="O188" s="206"/>
      <c r="P188" s="206"/>
      <c r="Q188" s="206"/>
      <c r="R188" s="206"/>
      <c r="S188" s="206"/>
      <c r="T188" s="207"/>
      <c r="AT188" s="208" t="s">
        <v>160</v>
      </c>
      <c r="AU188" s="208" t="s">
        <v>80</v>
      </c>
      <c r="AV188" s="13" t="s">
        <v>80</v>
      </c>
      <c r="AW188" s="13" t="s">
        <v>27</v>
      </c>
      <c r="AX188" s="13" t="s">
        <v>71</v>
      </c>
      <c r="AY188" s="208" t="s">
        <v>151</v>
      </c>
    </row>
    <row r="189" spans="2:65" s="14" customFormat="1" ht="11.25">
      <c r="B189" s="209"/>
      <c r="C189" s="210"/>
      <c r="D189" s="191" t="s">
        <v>160</v>
      </c>
      <c r="E189" s="211" t="s">
        <v>1</v>
      </c>
      <c r="F189" s="212" t="s">
        <v>165</v>
      </c>
      <c r="G189" s="210"/>
      <c r="H189" s="213">
        <v>525.6</v>
      </c>
      <c r="I189" s="210"/>
      <c r="J189" s="210"/>
      <c r="K189" s="210"/>
      <c r="L189" s="214"/>
      <c r="M189" s="215"/>
      <c r="N189" s="216"/>
      <c r="O189" s="216"/>
      <c r="P189" s="216"/>
      <c r="Q189" s="216"/>
      <c r="R189" s="216"/>
      <c r="S189" s="216"/>
      <c r="T189" s="217"/>
      <c r="AT189" s="218" t="s">
        <v>160</v>
      </c>
      <c r="AU189" s="218" t="s">
        <v>80</v>
      </c>
      <c r="AV189" s="14" t="s">
        <v>158</v>
      </c>
      <c r="AW189" s="14" t="s">
        <v>27</v>
      </c>
      <c r="AX189" s="14" t="s">
        <v>78</v>
      </c>
      <c r="AY189" s="218" t="s">
        <v>151</v>
      </c>
    </row>
    <row r="190" spans="2:65" s="1" customFormat="1" ht="16.5" customHeight="1">
      <c r="B190" s="31"/>
      <c r="C190" s="177" t="s">
        <v>245</v>
      </c>
      <c r="D190" s="177" t="s">
        <v>153</v>
      </c>
      <c r="E190" s="178" t="s">
        <v>262</v>
      </c>
      <c r="F190" s="179" t="s">
        <v>263</v>
      </c>
      <c r="G190" s="180" t="s">
        <v>187</v>
      </c>
      <c r="H190" s="181">
        <v>525.6</v>
      </c>
      <c r="I190" s="182"/>
      <c r="J190" s="182">
        <f>ROUND(I190*H190,2)</f>
        <v>0</v>
      </c>
      <c r="K190" s="179" t="s">
        <v>1</v>
      </c>
      <c r="L190" s="35"/>
      <c r="M190" s="183" t="s">
        <v>1</v>
      </c>
      <c r="N190" s="184" t="s">
        <v>36</v>
      </c>
      <c r="O190" s="185">
        <v>8.9999999999999993E-3</v>
      </c>
      <c r="P190" s="185">
        <f>O190*H190</f>
        <v>4.7303999999999995</v>
      </c>
      <c r="Q190" s="185">
        <v>0</v>
      </c>
      <c r="R190" s="185">
        <f>Q190*H190</f>
        <v>0</v>
      </c>
      <c r="S190" s="185">
        <v>0</v>
      </c>
      <c r="T190" s="186">
        <f>S190*H190</f>
        <v>0</v>
      </c>
      <c r="AR190" s="187" t="s">
        <v>158</v>
      </c>
      <c r="AT190" s="187" t="s">
        <v>153</v>
      </c>
      <c r="AU190" s="187" t="s">
        <v>80</v>
      </c>
      <c r="AY190" s="17" t="s">
        <v>151</v>
      </c>
      <c r="BE190" s="188">
        <f>IF(N190="základní",J190,0)</f>
        <v>0</v>
      </c>
      <c r="BF190" s="188">
        <f>IF(N190="snížená",J190,0)</f>
        <v>0</v>
      </c>
      <c r="BG190" s="188">
        <f>IF(N190="zákl. přenesená",J190,0)</f>
        <v>0</v>
      </c>
      <c r="BH190" s="188">
        <f>IF(N190="sníž. přenesená",J190,0)</f>
        <v>0</v>
      </c>
      <c r="BI190" s="188">
        <f>IF(N190="nulová",J190,0)</f>
        <v>0</v>
      </c>
      <c r="BJ190" s="17" t="s">
        <v>78</v>
      </c>
      <c r="BK190" s="188">
        <f>ROUND(I190*H190,2)</f>
        <v>0</v>
      </c>
      <c r="BL190" s="17" t="s">
        <v>158</v>
      </c>
      <c r="BM190" s="187" t="s">
        <v>601</v>
      </c>
    </row>
    <row r="191" spans="2:65" s="12" customFormat="1" ht="11.25">
      <c r="B191" s="189"/>
      <c r="C191" s="190"/>
      <c r="D191" s="191" t="s">
        <v>160</v>
      </c>
      <c r="E191" s="192" t="s">
        <v>1</v>
      </c>
      <c r="F191" s="193" t="s">
        <v>236</v>
      </c>
      <c r="G191" s="190"/>
      <c r="H191" s="192" t="s">
        <v>1</v>
      </c>
      <c r="I191" s="190"/>
      <c r="J191" s="190"/>
      <c r="K191" s="190"/>
      <c r="L191" s="194"/>
      <c r="M191" s="195"/>
      <c r="N191" s="196"/>
      <c r="O191" s="196"/>
      <c r="P191" s="196"/>
      <c r="Q191" s="196"/>
      <c r="R191" s="196"/>
      <c r="S191" s="196"/>
      <c r="T191" s="197"/>
      <c r="AT191" s="198" t="s">
        <v>160</v>
      </c>
      <c r="AU191" s="198" t="s">
        <v>80</v>
      </c>
      <c r="AV191" s="12" t="s">
        <v>78</v>
      </c>
      <c r="AW191" s="12" t="s">
        <v>27</v>
      </c>
      <c r="AX191" s="12" t="s">
        <v>71</v>
      </c>
      <c r="AY191" s="198" t="s">
        <v>151</v>
      </c>
    </row>
    <row r="192" spans="2:65" s="13" customFormat="1" ht="11.25">
      <c r="B192" s="199"/>
      <c r="C192" s="200"/>
      <c r="D192" s="191" t="s">
        <v>160</v>
      </c>
      <c r="E192" s="201" t="s">
        <v>1</v>
      </c>
      <c r="F192" s="202" t="s">
        <v>600</v>
      </c>
      <c r="G192" s="200"/>
      <c r="H192" s="203">
        <v>525.6</v>
      </c>
      <c r="I192" s="200"/>
      <c r="J192" s="200"/>
      <c r="K192" s="200"/>
      <c r="L192" s="204"/>
      <c r="M192" s="205"/>
      <c r="N192" s="206"/>
      <c r="O192" s="206"/>
      <c r="P192" s="206"/>
      <c r="Q192" s="206"/>
      <c r="R192" s="206"/>
      <c r="S192" s="206"/>
      <c r="T192" s="207"/>
      <c r="AT192" s="208" t="s">
        <v>160</v>
      </c>
      <c r="AU192" s="208" t="s">
        <v>80</v>
      </c>
      <c r="AV192" s="13" t="s">
        <v>80</v>
      </c>
      <c r="AW192" s="13" t="s">
        <v>27</v>
      </c>
      <c r="AX192" s="13" t="s">
        <v>71</v>
      </c>
      <c r="AY192" s="208" t="s">
        <v>151</v>
      </c>
    </row>
    <row r="193" spans="2:65" s="14" customFormat="1" ht="11.25">
      <c r="B193" s="209"/>
      <c r="C193" s="210"/>
      <c r="D193" s="191" t="s">
        <v>160</v>
      </c>
      <c r="E193" s="211" t="s">
        <v>1</v>
      </c>
      <c r="F193" s="212" t="s">
        <v>165</v>
      </c>
      <c r="G193" s="210"/>
      <c r="H193" s="213">
        <v>525.6</v>
      </c>
      <c r="I193" s="210"/>
      <c r="J193" s="210"/>
      <c r="K193" s="210"/>
      <c r="L193" s="214"/>
      <c r="M193" s="215"/>
      <c r="N193" s="216"/>
      <c r="O193" s="216"/>
      <c r="P193" s="216"/>
      <c r="Q193" s="216"/>
      <c r="R193" s="216"/>
      <c r="S193" s="216"/>
      <c r="T193" s="217"/>
      <c r="AT193" s="218" t="s">
        <v>160</v>
      </c>
      <c r="AU193" s="218" t="s">
        <v>80</v>
      </c>
      <c r="AV193" s="14" t="s">
        <v>158</v>
      </c>
      <c r="AW193" s="14" t="s">
        <v>27</v>
      </c>
      <c r="AX193" s="14" t="s">
        <v>78</v>
      </c>
      <c r="AY193" s="218" t="s">
        <v>151</v>
      </c>
    </row>
    <row r="194" spans="2:65" s="1" customFormat="1" ht="24" customHeight="1">
      <c r="B194" s="31"/>
      <c r="C194" s="177" t="s">
        <v>251</v>
      </c>
      <c r="D194" s="177" t="s">
        <v>153</v>
      </c>
      <c r="E194" s="178" t="s">
        <v>267</v>
      </c>
      <c r="F194" s="179" t="s">
        <v>268</v>
      </c>
      <c r="G194" s="180" t="s">
        <v>248</v>
      </c>
      <c r="H194" s="181">
        <v>946.08</v>
      </c>
      <c r="I194" s="182"/>
      <c r="J194" s="182">
        <f>ROUND(I194*H194,2)</f>
        <v>0</v>
      </c>
      <c r="K194" s="179" t="s">
        <v>1</v>
      </c>
      <c r="L194" s="35"/>
      <c r="M194" s="183" t="s">
        <v>1</v>
      </c>
      <c r="N194" s="184" t="s">
        <v>36</v>
      </c>
      <c r="O194" s="185">
        <v>0</v>
      </c>
      <c r="P194" s="185">
        <f>O194*H194</f>
        <v>0</v>
      </c>
      <c r="Q194" s="185">
        <v>0</v>
      </c>
      <c r="R194" s="185">
        <f>Q194*H194</f>
        <v>0</v>
      </c>
      <c r="S194" s="185">
        <v>0</v>
      </c>
      <c r="T194" s="186">
        <f>S194*H194</f>
        <v>0</v>
      </c>
      <c r="AR194" s="187" t="s">
        <v>158</v>
      </c>
      <c r="AT194" s="187" t="s">
        <v>153</v>
      </c>
      <c r="AU194" s="187" t="s">
        <v>80</v>
      </c>
      <c r="AY194" s="17" t="s">
        <v>151</v>
      </c>
      <c r="BE194" s="188">
        <f>IF(N194="základní",J194,0)</f>
        <v>0</v>
      </c>
      <c r="BF194" s="188">
        <f>IF(N194="snížená",J194,0)</f>
        <v>0</v>
      </c>
      <c r="BG194" s="188">
        <f>IF(N194="zákl. přenesená",J194,0)</f>
        <v>0</v>
      </c>
      <c r="BH194" s="188">
        <f>IF(N194="sníž. přenesená",J194,0)</f>
        <v>0</v>
      </c>
      <c r="BI194" s="188">
        <f>IF(N194="nulová",J194,0)</f>
        <v>0</v>
      </c>
      <c r="BJ194" s="17" t="s">
        <v>78</v>
      </c>
      <c r="BK194" s="188">
        <f>ROUND(I194*H194,2)</f>
        <v>0</v>
      </c>
      <c r="BL194" s="17" t="s">
        <v>158</v>
      </c>
      <c r="BM194" s="187" t="s">
        <v>602</v>
      </c>
    </row>
    <row r="195" spans="2:65" s="12" customFormat="1" ht="11.25">
      <c r="B195" s="189"/>
      <c r="C195" s="190"/>
      <c r="D195" s="191" t="s">
        <v>160</v>
      </c>
      <c r="E195" s="192" t="s">
        <v>1</v>
      </c>
      <c r="F195" s="193" t="s">
        <v>270</v>
      </c>
      <c r="G195" s="190"/>
      <c r="H195" s="192" t="s">
        <v>1</v>
      </c>
      <c r="I195" s="190"/>
      <c r="J195" s="190"/>
      <c r="K195" s="190"/>
      <c r="L195" s="194"/>
      <c r="M195" s="195"/>
      <c r="N195" s="196"/>
      <c r="O195" s="196"/>
      <c r="P195" s="196"/>
      <c r="Q195" s="196"/>
      <c r="R195" s="196"/>
      <c r="S195" s="196"/>
      <c r="T195" s="197"/>
      <c r="AT195" s="198" t="s">
        <v>160</v>
      </c>
      <c r="AU195" s="198" t="s">
        <v>80</v>
      </c>
      <c r="AV195" s="12" t="s">
        <v>78</v>
      </c>
      <c r="AW195" s="12" t="s">
        <v>27</v>
      </c>
      <c r="AX195" s="12" t="s">
        <v>71</v>
      </c>
      <c r="AY195" s="198" t="s">
        <v>151</v>
      </c>
    </row>
    <row r="196" spans="2:65" s="13" customFormat="1" ht="11.25">
      <c r="B196" s="199"/>
      <c r="C196" s="200"/>
      <c r="D196" s="191" t="s">
        <v>160</v>
      </c>
      <c r="E196" s="201" t="s">
        <v>1</v>
      </c>
      <c r="F196" s="202" t="s">
        <v>603</v>
      </c>
      <c r="G196" s="200"/>
      <c r="H196" s="203">
        <v>946.08</v>
      </c>
      <c r="I196" s="200"/>
      <c r="J196" s="200"/>
      <c r="K196" s="200"/>
      <c r="L196" s="204"/>
      <c r="M196" s="205"/>
      <c r="N196" s="206"/>
      <c r="O196" s="206"/>
      <c r="P196" s="206"/>
      <c r="Q196" s="206"/>
      <c r="R196" s="206"/>
      <c r="S196" s="206"/>
      <c r="T196" s="207"/>
      <c r="AT196" s="208" t="s">
        <v>160</v>
      </c>
      <c r="AU196" s="208" t="s">
        <v>80</v>
      </c>
      <c r="AV196" s="13" t="s">
        <v>80</v>
      </c>
      <c r="AW196" s="13" t="s">
        <v>27</v>
      </c>
      <c r="AX196" s="13" t="s">
        <v>71</v>
      </c>
      <c r="AY196" s="208" t="s">
        <v>151</v>
      </c>
    </row>
    <row r="197" spans="2:65" s="14" customFormat="1" ht="11.25">
      <c r="B197" s="209"/>
      <c r="C197" s="210"/>
      <c r="D197" s="191" t="s">
        <v>160</v>
      </c>
      <c r="E197" s="211" t="s">
        <v>1</v>
      </c>
      <c r="F197" s="212" t="s">
        <v>165</v>
      </c>
      <c r="G197" s="210"/>
      <c r="H197" s="213">
        <v>946.08</v>
      </c>
      <c r="I197" s="210"/>
      <c r="J197" s="210"/>
      <c r="K197" s="210"/>
      <c r="L197" s="214"/>
      <c r="M197" s="215"/>
      <c r="N197" s="216"/>
      <c r="O197" s="216"/>
      <c r="P197" s="216"/>
      <c r="Q197" s="216"/>
      <c r="R197" s="216"/>
      <c r="S197" s="216"/>
      <c r="T197" s="217"/>
      <c r="AT197" s="218" t="s">
        <v>160</v>
      </c>
      <c r="AU197" s="218" t="s">
        <v>80</v>
      </c>
      <c r="AV197" s="14" t="s">
        <v>158</v>
      </c>
      <c r="AW197" s="14" t="s">
        <v>27</v>
      </c>
      <c r="AX197" s="14" t="s">
        <v>78</v>
      </c>
      <c r="AY197" s="218" t="s">
        <v>151</v>
      </c>
    </row>
    <row r="198" spans="2:65" s="1" customFormat="1" ht="24" customHeight="1">
      <c r="B198" s="31"/>
      <c r="C198" s="177" t="s">
        <v>257</v>
      </c>
      <c r="D198" s="177" t="s">
        <v>153</v>
      </c>
      <c r="E198" s="178" t="s">
        <v>273</v>
      </c>
      <c r="F198" s="179" t="s">
        <v>274</v>
      </c>
      <c r="G198" s="180" t="s">
        <v>187</v>
      </c>
      <c r="H198" s="181">
        <v>259.77499999999998</v>
      </c>
      <c r="I198" s="182"/>
      <c r="J198" s="182">
        <f>ROUND(I198*H198,2)</f>
        <v>0</v>
      </c>
      <c r="K198" s="179" t="s">
        <v>1</v>
      </c>
      <c r="L198" s="35"/>
      <c r="M198" s="183" t="s">
        <v>1</v>
      </c>
      <c r="N198" s="184" t="s">
        <v>36</v>
      </c>
      <c r="O198" s="185">
        <v>0.29899999999999999</v>
      </c>
      <c r="P198" s="185">
        <f>O198*H198</f>
        <v>77.672724999999986</v>
      </c>
      <c r="Q198" s="185">
        <v>0</v>
      </c>
      <c r="R198" s="185">
        <f>Q198*H198</f>
        <v>0</v>
      </c>
      <c r="S198" s="185">
        <v>0</v>
      </c>
      <c r="T198" s="186">
        <f>S198*H198</f>
        <v>0</v>
      </c>
      <c r="AR198" s="187" t="s">
        <v>158</v>
      </c>
      <c r="AT198" s="187" t="s">
        <v>153</v>
      </c>
      <c r="AU198" s="187" t="s">
        <v>80</v>
      </c>
      <c r="AY198" s="17" t="s">
        <v>151</v>
      </c>
      <c r="BE198" s="188">
        <f>IF(N198="základní",J198,0)</f>
        <v>0</v>
      </c>
      <c r="BF198" s="188">
        <f>IF(N198="snížená",J198,0)</f>
        <v>0</v>
      </c>
      <c r="BG198" s="188">
        <f>IF(N198="zákl. přenesená",J198,0)</f>
        <v>0</v>
      </c>
      <c r="BH198" s="188">
        <f>IF(N198="sníž. přenesená",J198,0)</f>
        <v>0</v>
      </c>
      <c r="BI198" s="188">
        <f>IF(N198="nulová",J198,0)</f>
        <v>0</v>
      </c>
      <c r="BJ198" s="17" t="s">
        <v>78</v>
      </c>
      <c r="BK198" s="188">
        <f>ROUND(I198*H198,2)</f>
        <v>0</v>
      </c>
      <c r="BL198" s="17" t="s">
        <v>158</v>
      </c>
      <c r="BM198" s="187" t="s">
        <v>604</v>
      </c>
    </row>
    <row r="199" spans="2:65" s="12" customFormat="1" ht="22.5">
      <c r="B199" s="189"/>
      <c r="C199" s="190"/>
      <c r="D199" s="191" t="s">
        <v>160</v>
      </c>
      <c r="E199" s="192" t="s">
        <v>1</v>
      </c>
      <c r="F199" s="193" t="s">
        <v>276</v>
      </c>
      <c r="G199" s="190"/>
      <c r="H199" s="192" t="s">
        <v>1</v>
      </c>
      <c r="I199" s="190"/>
      <c r="J199" s="190"/>
      <c r="K199" s="190"/>
      <c r="L199" s="194"/>
      <c r="M199" s="195"/>
      <c r="N199" s="196"/>
      <c r="O199" s="196"/>
      <c r="P199" s="196"/>
      <c r="Q199" s="196"/>
      <c r="R199" s="196"/>
      <c r="S199" s="196"/>
      <c r="T199" s="197"/>
      <c r="AT199" s="198" t="s">
        <v>160</v>
      </c>
      <c r="AU199" s="198" t="s">
        <v>80</v>
      </c>
      <c r="AV199" s="12" t="s">
        <v>78</v>
      </c>
      <c r="AW199" s="12" t="s">
        <v>27</v>
      </c>
      <c r="AX199" s="12" t="s">
        <v>71</v>
      </c>
      <c r="AY199" s="198" t="s">
        <v>151</v>
      </c>
    </row>
    <row r="200" spans="2:65" s="13" customFormat="1" ht="11.25">
      <c r="B200" s="199"/>
      <c r="C200" s="200"/>
      <c r="D200" s="191" t="s">
        <v>160</v>
      </c>
      <c r="E200" s="201" t="s">
        <v>1</v>
      </c>
      <c r="F200" s="202" t="s">
        <v>605</v>
      </c>
      <c r="G200" s="200"/>
      <c r="H200" s="203">
        <v>259.77499999999998</v>
      </c>
      <c r="I200" s="200"/>
      <c r="J200" s="200"/>
      <c r="K200" s="200"/>
      <c r="L200" s="204"/>
      <c r="M200" s="205"/>
      <c r="N200" s="206"/>
      <c r="O200" s="206"/>
      <c r="P200" s="206"/>
      <c r="Q200" s="206"/>
      <c r="R200" s="206"/>
      <c r="S200" s="206"/>
      <c r="T200" s="207"/>
      <c r="AT200" s="208" t="s">
        <v>160</v>
      </c>
      <c r="AU200" s="208" t="s">
        <v>80</v>
      </c>
      <c r="AV200" s="13" t="s">
        <v>80</v>
      </c>
      <c r="AW200" s="13" t="s">
        <v>27</v>
      </c>
      <c r="AX200" s="13" t="s">
        <v>71</v>
      </c>
      <c r="AY200" s="208" t="s">
        <v>151</v>
      </c>
    </row>
    <row r="201" spans="2:65" s="14" customFormat="1" ht="11.25">
      <c r="B201" s="209"/>
      <c r="C201" s="210"/>
      <c r="D201" s="191" t="s">
        <v>160</v>
      </c>
      <c r="E201" s="211" t="s">
        <v>1</v>
      </c>
      <c r="F201" s="212" t="s">
        <v>165</v>
      </c>
      <c r="G201" s="210"/>
      <c r="H201" s="213">
        <v>259.77499999999998</v>
      </c>
      <c r="I201" s="210"/>
      <c r="J201" s="210"/>
      <c r="K201" s="210"/>
      <c r="L201" s="214"/>
      <c r="M201" s="215"/>
      <c r="N201" s="216"/>
      <c r="O201" s="216"/>
      <c r="P201" s="216"/>
      <c r="Q201" s="216"/>
      <c r="R201" s="216"/>
      <c r="S201" s="216"/>
      <c r="T201" s="217"/>
      <c r="AT201" s="218" t="s">
        <v>160</v>
      </c>
      <c r="AU201" s="218" t="s">
        <v>80</v>
      </c>
      <c r="AV201" s="14" t="s">
        <v>158</v>
      </c>
      <c r="AW201" s="14" t="s">
        <v>27</v>
      </c>
      <c r="AX201" s="14" t="s">
        <v>78</v>
      </c>
      <c r="AY201" s="218" t="s">
        <v>151</v>
      </c>
    </row>
    <row r="202" spans="2:65" s="1" customFormat="1" ht="16.5" customHeight="1">
      <c r="B202" s="31"/>
      <c r="C202" s="219" t="s">
        <v>7</v>
      </c>
      <c r="D202" s="219" t="s">
        <v>279</v>
      </c>
      <c r="E202" s="220" t="s">
        <v>280</v>
      </c>
      <c r="F202" s="221" t="s">
        <v>281</v>
      </c>
      <c r="G202" s="222" t="s">
        <v>248</v>
      </c>
      <c r="H202" s="223">
        <v>567.60799999999995</v>
      </c>
      <c r="I202" s="224"/>
      <c r="J202" s="224">
        <f>ROUND(I202*H202,2)</f>
        <v>0</v>
      </c>
      <c r="K202" s="221" t="s">
        <v>168</v>
      </c>
      <c r="L202" s="225"/>
      <c r="M202" s="226" t="s">
        <v>1</v>
      </c>
      <c r="N202" s="227" t="s">
        <v>36</v>
      </c>
      <c r="O202" s="185">
        <v>0</v>
      </c>
      <c r="P202" s="185">
        <f>O202*H202</f>
        <v>0</v>
      </c>
      <c r="Q202" s="185">
        <v>1</v>
      </c>
      <c r="R202" s="185">
        <f>Q202*H202</f>
        <v>567.60799999999995</v>
      </c>
      <c r="S202" s="185">
        <v>0</v>
      </c>
      <c r="T202" s="186">
        <f>S202*H202</f>
        <v>0</v>
      </c>
      <c r="AR202" s="187" t="s">
        <v>177</v>
      </c>
      <c r="AT202" s="187" t="s">
        <v>279</v>
      </c>
      <c r="AU202" s="187" t="s">
        <v>80</v>
      </c>
      <c r="AY202" s="17" t="s">
        <v>151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7" t="s">
        <v>78</v>
      </c>
      <c r="BK202" s="188">
        <f>ROUND(I202*H202,2)</f>
        <v>0</v>
      </c>
      <c r="BL202" s="17" t="s">
        <v>158</v>
      </c>
      <c r="BM202" s="187" t="s">
        <v>606</v>
      </c>
    </row>
    <row r="203" spans="2:65" s="12" customFormat="1" ht="22.5">
      <c r="B203" s="189"/>
      <c r="C203" s="190"/>
      <c r="D203" s="191" t="s">
        <v>160</v>
      </c>
      <c r="E203" s="192" t="s">
        <v>1</v>
      </c>
      <c r="F203" s="193" t="s">
        <v>283</v>
      </c>
      <c r="G203" s="190"/>
      <c r="H203" s="192" t="s">
        <v>1</v>
      </c>
      <c r="I203" s="190"/>
      <c r="J203" s="190"/>
      <c r="K203" s="190"/>
      <c r="L203" s="194"/>
      <c r="M203" s="195"/>
      <c r="N203" s="196"/>
      <c r="O203" s="196"/>
      <c r="P203" s="196"/>
      <c r="Q203" s="196"/>
      <c r="R203" s="196"/>
      <c r="S203" s="196"/>
      <c r="T203" s="197"/>
      <c r="AT203" s="198" t="s">
        <v>160</v>
      </c>
      <c r="AU203" s="198" t="s">
        <v>80</v>
      </c>
      <c r="AV203" s="12" t="s">
        <v>78</v>
      </c>
      <c r="AW203" s="12" t="s">
        <v>27</v>
      </c>
      <c r="AX203" s="12" t="s">
        <v>71</v>
      </c>
      <c r="AY203" s="198" t="s">
        <v>151</v>
      </c>
    </row>
    <row r="204" spans="2:65" s="13" customFormat="1" ht="11.25">
      <c r="B204" s="199"/>
      <c r="C204" s="200"/>
      <c r="D204" s="191" t="s">
        <v>160</v>
      </c>
      <c r="E204" s="201" t="s">
        <v>1</v>
      </c>
      <c r="F204" s="202" t="s">
        <v>607</v>
      </c>
      <c r="G204" s="200"/>
      <c r="H204" s="203">
        <v>567.60799999999995</v>
      </c>
      <c r="I204" s="200"/>
      <c r="J204" s="200"/>
      <c r="K204" s="200"/>
      <c r="L204" s="204"/>
      <c r="M204" s="205"/>
      <c r="N204" s="206"/>
      <c r="O204" s="206"/>
      <c r="P204" s="206"/>
      <c r="Q204" s="206"/>
      <c r="R204" s="206"/>
      <c r="S204" s="206"/>
      <c r="T204" s="207"/>
      <c r="AT204" s="208" t="s">
        <v>160</v>
      </c>
      <c r="AU204" s="208" t="s">
        <v>80</v>
      </c>
      <c r="AV204" s="13" t="s">
        <v>80</v>
      </c>
      <c r="AW204" s="13" t="s">
        <v>27</v>
      </c>
      <c r="AX204" s="13" t="s">
        <v>71</v>
      </c>
      <c r="AY204" s="208" t="s">
        <v>151</v>
      </c>
    </row>
    <row r="205" spans="2:65" s="14" customFormat="1" ht="11.25">
      <c r="B205" s="209"/>
      <c r="C205" s="210"/>
      <c r="D205" s="191" t="s">
        <v>160</v>
      </c>
      <c r="E205" s="211" t="s">
        <v>1</v>
      </c>
      <c r="F205" s="212" t="s">
        <v>165</v>
      </c>
      <c r="G205" s="210"/>
      <c r="H205" s="213">
        <v>567.60799999999995</v>
      </c>
      <c r="I205" s="210"/>
      <c r="J205" s="210"/>
      <c r="K205" s="210"/>
      <c r="L205" s="214"/>
      <c r="M205" s="215"/>
      <c r="N205" s="216"/>
      <c r="O205" s="216"/>
      <c r="P205" s="216"/>
      <c r="Q205" s="216"/>
      <c r="R205" s="216"/>
      <c r="S205" s="216"/>
      <c r="T205" s="217"/>
      <c r="AT205" s="218" t="s">
        <v>160</v>
      </c>
      <c r="AU205" s="218" t="s">
        <v>80</v>
      </c>
      <c r="AV205" s="14" t="s">
        <v>158</v>
      </c>
      <c r="AW205" s="14" t="s">
        <v>27</v>
      </c>
      <c r="AX205" s="14" t="s">
        <v>78</v>
      </c>
      <c r="AY205" s="218" t="s">
        <v>151</v>
      </c>
    </row>
    <row r="206" spans="2:65" s="1" customFormat="1" ht="24" customHeight="1">
      <c r="B206" s="31"/>
      <c r="C206" s="177" t="s">
        <v>266</v>
      </c>
      <c r="D206" s="177" t="s">
        <v>153</v>
      </c>
      <c r="E206" s="178" t="s">
        <v>273</v>
      </c>
      <c r="F206" s="179" t="s">
        <v>274</v>
      </c>
      <c r="G206" s="180" t="s">
        <v>187</v>
      </c>
      <c r="H206" s="181">
        <v>288.14999999999998</v>
      </c>
      <c r="I206" s="182"/>
      <c r="J206" s="182">
        <f>ROUND(I206*H206,2)</f>
        <v>0</v>
      </c>
      <c r="K206" s="179" t="s">
        <v>1</v>
      </c>
      <c r="L206" s="35"/>
      <c r="M206" s="183" t="s">
        <v>1</v>
      </c>
      <c r="N206" s="184" t="s">
        <v>36</v>
      </c>
      <c r="O206" s="185">
        <v>0.29899999999999999</v>
      </c>
      <c r="P206" s="185">
        <f>O206*H206</f>
        <v>86.156849999999991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AR206" s="187" t="s">
        <v>158</v>
      </c>
      <c r="AT206" s="187" t="s">
        <v>153</v>
      </c>
      <c r="AU206" s="187" t="s">
        <v>80</v>
      </c>
      <c r="AY206" s="17" t="s">
        <v>151</v>
      </c>
      <c r="BE206" s="188">
        <f>IF(N206="základní",J206,0)</f>
        <v>0</v>
      </c>
      <c r="BF206" s="188">
        <f>IF(N206="snížená",J206,0)</f>
        <v>0</v>
      </c>
      <c r="BG206" s="188">
        <f>IF(N206="zákl. přenesená",J206,0)</f>
        <v>0</v>
      </c>
      <c r="BH206" s="188">
        <f>IF(N206="sníž. přenesená",J206,0)</f>
        <v>0</v>
      </c>
      <c r="BI206" s="188">
        <f>IF(N206="nulová",J206,0)</f>
        <v>0</v>
      </c>
      <c r="BJ206" s="17" t="s">
        <v>78</v>
      </c>
      <c r="BK206" s="188">
        <f>ROUND(I206*H206,2)</f>
        <v>0</v>
      </c>
      <c r="BL206" s="17" t="s">
        <v>158</v>
      </c>
      <c r="BM206" s="187" t="s">
        <v>608</v>
      </c>
    </row>
    <row r="207" spans="2:65" s="12" customFormat="1" ht="11.25">
      <c r="B207" s="189"/>
      <c r="C207" s="190"/>
      <c r="D207" s="191" t="s">
        <v>160</v>
      </c>
      <c r="E207" s="192" t="s">
        <v>1</v>
      </c>
      <c r="F207" s="193" t="s">
        <v>287</v>
      </c>
      <c r="G207" s="190"/>
      <c r="H207" s="192" t="s">
        <v>1</v>
      </c>
      <c r="I207" s="190"/>
      <c r="J207" s="190"/>
      <c r="K207" s="190"/>
      <c r="L207" s="194"/>
      <c r="M207" s="195"/>
      <c r="N207" s="196"/>
      <c r="O207" s="196"/>
      <c r="P207" s="196"/>
      <c r="Q207" s="196"/>
      <c r="R207" s="196"/>
      <c r="S207" s="196"/>
      <c r="T207" s="197"/>
      <c r="AT207" s="198" t="s">
        <v>160</v>
      </c>
      <c r="AU207" s="198" t="s">
        <v>80</v>
      </c>
      <c r="AV207" s="12" t="s">
        <v>78</v>
      </c>
      <c r="AW207" s="12" t="s">
        <v>27</v>
      </c>
      <c r="AX207" s="12" t="s">
        <v>71</v>
      </c>
      <c r="AY207" s="198" t="s">
        <v>151</v>
      </c>
    </row>
    <row r="208" spans="2:65" s="13" customFormat="1" ht="11.25">
      <c r="B208" s="199"/>
      <c r="C208" s="200"/>
      <c r="D208" s="191" t="s">
        <v>160</v>
      </c>
      <c r="E208" s="201" t="s">
        <v>1</v>
      </c>
      <c r="F208" s="202" t="s">
        <v>609</v>
      </c>
      <c r="G208" s="200"/>
      <c r="H208" s="203">
        <v>288.14999999999998</v>
      </c>
      <c r="I208" s="200"/>
      <c r="J208" s="200"/>
      <c r="K208" s="200"/>
      <c r="L208" s="204"/>
      <c r="M208" s="205"/>
      <c r="N208" s="206"/>
      <c r="O208" s="206"/>
      <c r="P208" s="206"/>
      <c r="Q208" s="206"/>
      <c r="R208" s="206"/>
      <c r="S208" s="206"/>
      <c r="T208" s="207"/>
      <c r="AT208" s="208" t="s">
        <v>160</v>
      </c>
      <c r="AU208" s="208" t="s">
        <v>80</v>
      </c>
      <c r="AV208" s="13" t="s">
        <v>80</v>
      </c>
      <c r="AW208" s="13" t="s">
        <v>27</v>
      </c>
      <c r="AX208" s="13" t="s">
        <v>71</v>
      </c>
      <c r="AY208" s="208" t="s">
        <v>151</v>
      </c>
    </row>
    <row r="209" spans="2:65" s="14" customFormat="1" ht="11.25">
      <c r="B209" s="209"/>
      <c r="C209" s="210"/>
      <c r="D209" s="191" t="s">
        <v>160</v>
      </c>
      <c r="E209" s="211" t="s">
        <v>1</v>
      </c>
      <c r="F209" s="212" t="s">
        <v>165</v>
      </c>
      <c r="G209" s="210"/>
      <c r="H209" s="213">
        <v>288.14999999999998</v>
      </c>
      <c r="I209" s="210"/>
      <c r="J209" s="210"/>
      <c r="K209" s="210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160</v>
      </c>
      <c r="AU209" s="218" t="s">
        <v>80</v>
      </c>
      <c r="AV209" s="14" t="s">
        <v>158</v>
      </c>
      <c r="AW209" s="14" t="s">
        <v>27</v>
      </c>
      <c r="AX209" s="14" t="s">
        <v>78</v>
      </c>
      <c r="AY209" s="218" t="s">
        <v>151</v>
      </c>
    </row>
    <row r="210" spans="2:65" s="1" customFormat="1" ht="24" customHeight="1">
      <c r="B210" s="31"/>
      <c r="C210" s="177" t="s">
        <v>272</v>
      </c>
      <c r="D210" s="177" t="s">
        <v>153</v>
      </c>
      <c r="E210" s="178" t="s">
        <v>290</v>
      </c>
      <c r="F210" s="179" t="s">
        <v>291</v>
      </c>
      <c r="G210" s="180" t="s">
        <v>187</v>
      </c>
      <c r="H210" s="181">
        <v>208.126</v>
      </c>
      <c r="I210" s="182"/>
      <c r="J210" s="182">
        <f>ROUND(I210*H210,2)</f>
        <v>0</v>
      </c>
      <c r="K210" s="179" t="s">
        <v>1</v>
      </c>
      <c r="L210" s="35"/>
      <c r="M210" s="183" t="s">
        <v>1</v>
      </c>
      <c r="N210" s="184" t="s">
        <v>36</v>
      </c>
      <c r="O210" s="185">
        <v>1.587</v>
      </c>
      <c r="P210" s="185">
        <f>O210*H210</f>
        <v>330.29596199999997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AR210" s="187" t="s">
        <v>158</v>
      </c>
      <c r="AT210" s="187" t="s">
        <v>153</v>
      </c>
      <c r="AU210" s="187" t="s">
        <v>80</v>
      </c>
      <c r="AY210" s="17" t="s">
        <v>151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7" t="s">
        <v>78</v>
      </c>
      <c r="BK210" s="188">
        <f>ROUND(I210*H210,2)</f>
        <v>0</v>
      </c>
      <c r="BL210" s="17" t="s">
        <v>158</v>
      </c>
      <c r="BM210" s="187" t="s">
        <v>610</v>
      </c>
    </row>
    <row r="211" spans="2:65" s="12" customFormat="1" ht="11.25">
      <c r="B211" s="189"/>
      <c r="C211" s="190"/>
      <c r="D211" s="191" t="s">
        <v>160</v>
      </c>
      <c r="E211" s="192" t="s">
        <v>1</v>
      </c>
      <c r="F211" s="193" t="s">
        <v>293</v>
      </c>
      <c r="G211" s="190"/>
      <c r="H211" s="192" t="s">
        <v>1</v>
      </c>
      <c r="I211" s="190"/>
      <c r="J211" s="190"/>
      <c r="K211" s="190"/>
      <c r="L211" s="194"/>
      <c r="M211" s="195"/>
      <c r="N211" s="196"/>
      <c r="O211" s="196"/>
      <c r="P211" s="196"/>
      <c r="Q211" s="196"/>
      <c r="R211" s="196"/>
      <c r="S211" s="196"/>
      <c r="T211" s="197"/>
      <c r="AT211" s="198" t="s">
        <v>160</v>
      </c>
      <c r="AU211" s="198" t="s">
        <v>80</v>
      </c>
      <c r="AV211" s="12" t="s">
        <v>78</v>
      </c>
      <c r="AW211" s="12" t="s">
        <v>27</v>
      </c>
      <c r="AX211" s="12" t="s">
        <v>71</v>
      </c>
      <c r="AY211" s="198" t="s">
        <v>151</v>
      </c>
    </row>
    <row r="212" spans="2:65" s="13" customFormat="1" ht="11.25">
      <c r="B212" s="199"/>
      <c r="C212" s="200"/>
      <c r="D212" s="191" t="s">
        <v>160</v>
      </c>
      <c r="E212" s="201" t="s">
        <v>1</v>
      </c>
      <c r="F212" s="202" t="s">
        <v>611</v>
      </c>
      <c r="G212" s="200"/>
      <c r="H212" s="203">
        <v>211.57499999999999</v>
      </c>
      <c r="I212" s="200"/>
      <c r="J212" s="200"/>
      <c r="K212" s="200"/>
      <c r="L212" s="204"/>
      <c r="M212" s="205"/>
      <c r="N212" s="206"/>
      <c r="O212" s="206"/>
      <c r="P212" s="206"/>
      <c r="Q212" s="206"/>
      <c r="R212" s="206"/>
      <c r="S212" s="206"/>
      <c r="T212" s="207"/>
      <c r="AT212" s="208" t="s">
        <v>160</v>
      </c>
      <c r="AU212" s="208" t="s">
        <v>80</v>
      </c>
      <c r="AV212" s="13" t="s">
        <v>80</v>
      </c>
      <c r="AW212" s="13" t="s">
        <v>27</v>
      </c>
      <c r="AX212" s="13" t="s">
        <v>71</v>
      </c>
      <c r="AY212" s="208" t="s">
        <v>151</v>
      </c>
    </row>
    <row r="213" spans="2:65" s="12" customFormat="1" ht="11.25">
      <c r="B213" s="189"/>
      <c r="C213" s="190"/>
      <c r="D213" s="191" t="s">
        <v>160</v>
      </c>
      <c r="E213" s="192" t="s">
        <v>1</v>
      </c>
      <c r="F213" s="193" t="s">
        <v>295</v>
      </c>
      <c r="G213" s="190"/>
      <c r="H213" s="192" t="s">
        <v>1</v>
      </c>
      <c r="I213" s="190"/>
      <c r="J213" s="190"/>
      <c r="K213" s="190"/>
      <c r="L213" s="194"/>
      <c r="M213" s="195"/>
      <c r="N213" s="196"/>
      <c r="O213" s="196"/>
      <c r="P213" s="196"/>
      <c r="Q213" s="196"/>
      <c r="R213" s="196"/>
      <c r="S213" s="196"/>
      <c r="T213" s="197"/>
      <c r="AT213" s="198" t="s">
        <v>160</v>
      </c>
      <c r="AU213" s="198" t="s">
        <v>80</v>
      </c>
      <c r="AV213" s="12" t="s">
        <v>78</v>
      </c>
      <c r="AW213" s="12" t="s">
        <v>27</v>
      </c>
      <c r="AX213" s="12" t="s">
        <v>71</v>
      </c>
      <c r="AY213" s="198" t="s">
        <v>151</v>
      </c>
    </row>
    <row r="214" spans="2:65" s="13" customFormat="1" ht="11.25">
      <c r="B214" s="199"/>
      <c r="C214" s="200"/>
      <c r="D214" s="191" t="s">
        <v>160</v>
      </c>
      <c r="E214" s="201" t="s">
        <v>1</v>
      </c>
      <c r="F214" s="202" t="s">
        <v>612</v>
      </c>
      <c r="G214" s="200"/>
      <c r="H214" s="203">
        <v>-3.4489999999999998</v>
      </c>
      <c r="I214" s="200"/>
      <c r="J214" s="200"/>
      <c r="K214" s="200"/>
      <c r="L214" s="204"/>
      <c r="M214" s="205"/>
      <c r="N214" s="206"/>
      <c r="O214" s="206"/>
      <c r="P214" s="206"/>
      <c r="Q214" s="206"/>
      <c r="R214" s="206"/>
      <c r="S214" s="206"/>
      <c r="T214" s="207"/>
      <c r="AT214" s="208" t="s">
        <v>160</v>
      </c>
      <c r="AU214" s="208" t="s">
        <v>80</v>
      </c>
      <c r="AV214" s="13" t="s">
        <v>80</v>
      </c>
      <c r="AW214" s="13" t="s">
        <v>27</v>
      </c>
      <c r="AX214" s="13" t="s">
        <v>71</v>
      </c>
      <c r="AY214" s="208" t="s">
        <v>151</v>
      </c>
    </row>
    <row r="215" spans="2:65" s="14" customFormat="1" ht="11.25">
      <c r="B215" s="209"/>
      <c r="C215" s="210"/>
      <c r="D215" s="191" t="s">
        <v>160</v>
      </c>
      <c r="E215" s="211" t="s">
        <v>1</v>
      </c>
      <c r="F215" s="212" t="s">
        <v>165</v>
      </c>
      <c r="G215" s="210"/>
      <c r="H215" s="213">
        <v>208.12599999999998</v>
      </c>
      <c r="I215" s="210"/>
      <c r="J215" s="210"/>
      <c r="K215" s="210"/>
      <c r="L215" s="214"/>
      <c r="M215" s="215"/>
      <c r="N215" s="216"/>
      <c r="O215" s="216"/>
      <c r="P215" s="216"/>
      <c r="Q215" s="216"/>
      <c r="R215" s="216"/>
      <c r="S215" s="216"/>
      <c r="T215" s="217"/>
      <c r="AT215" s="218" t="s">
        <v>160</v>
      </c>
      <c r="AU215" s="218" t="s">
        <v>80</v>
      </c>
      <c r="AV215" s="14" t="s">
        <v>158</v>
      </c>
      <c r="AW215" s="14" t="s">
        <v>27</v>
      </c>
      <c r="AX215" s="14" t="s">
        <v>78</v>
      </c>
      <c r="AY215" s="218" t="s">
        <v>151</v>
      </c>
    </row>
    <row r="216" spans="2:65" s="1" customFormat="1" ht="16.5" customHeight="1">
      <c r="B216" s="31"/>
      <c r="C216" s="219" t="s">
        <v>278</v>
      </c>
      <c r="D216" s="219" t="s">
        <v>279</v>
      </c>
      <c r="E216" s="220" t="s">
        <v>298</v>
      </c>
      <c r="F216" s="221" t="s">
        <v>299</v>
      </c>
      <c r="G216" s="222" t="s">
        <v>248</v>
      </c>
      <c r="H216" s="223">
        <v>454.755</v>
      </c>
      <c r="I216" s="224"/>
      <c r="J216" s="224">
        <f>ROUND(I216*H216,2)</f>
        <v>0</v>
      </c>
      <c r="K216" s="221" t="s">
        <v>1</v>
      </c>
      <c r="L216" s="225"/>
      <c r="M216" s="226" t="s">
        <v>1</v>
      </c>
      <c r="N216" s="227" t="s">
        <v>36</v>
      </c>
      <c r="O216" s="185">
        <v>0</v>
      </c>
      <c r="P216" s="185">
        <f>O216*H216</f>
        <v>0</v>
      </c>
      <c r="Q216" s="185">
        <v>1</v>
      </c>
      <c r="R216" s="185">
        <f>Q216*H216</f>
        <v>454.755</v>
      </c>
      <c r="S216" s="185">
        <v>0</v>
      </c>
      <c r="T216" s="186">
        <f>S216*H216</f>
        <v>0</v>
      </c>
      <c r="AR216" s="187" t="s">
        <v>300</v>
      </c>
      <c r="AT216" s="187" t="s">
        <v>279</v>
      </c>
      <c r="AU216" s="187" t="s">
        <v>80</v>
      </c>
      <c r="AY216" s="17" t="s">
        <v>151</v>
      </c>
      <c r="BE216" s="188">
        <f>IF(N216="základní",J216,0)</f>
        <v>0</v>
      </c>
      <c r="BF216" s="188">
        <f>IF(N216="snížená",J216,0)</f>
        <v>0</v>
      </c>
      <c r="BG216" s="188">
        <f>IF(N216="zákl. přenesená",J216,0)</f>
        <v>0</v>
      </c>
      <c r="BH216" s="188">
        <f>IF(N216="sníž. přenesená",J216,0)</f>
        <v>0</v>
      </c>
      <c r="BI216" s="188">
        <f>IF(N216="nulová",J216,0)</f>
        <v>0</v>
      </c>
      <c r="BJ216" s="17" t="s">
        <v>78</v>
      </c>
      <c r="BK216" s="188">
        <f>ROUND(I216*H216,2)</f>
        <v>0</v>
      </c>
      <c r="BL216" s="17" t="s">
        <v>300</v>
      </c>
      <c r="BM216" s="187" t="s">
        <v>613</v>
      </c>
    </row>
    <row r="217" spans="2:65" s="12" customFormat="1" ht="22.5">
      <c r="B217" s="189"/>
      <c r="C217" s="190"/>
      <c r="D217" s="191" t="s">
        <v>160</v>
      </c>
      <c r="E217" s="192" t="s">
        <v>1</v>
      </c>
      <c r="F217" s="193" t="s">
        <v>302</v>
      </c>
      <c r="G217" s="190"/>
      <c r="H217" s="192" t="s">
        <v>1</v>
      </c>
      <c r="I217" s="190"/>
      <c r="J217" s="190"/>
      <c r="K217" s="190"/>
      <c r="L217" s="194"/>
      <c r="M217" s="195"/>
      <c r="N217" s="196"/>
      <c r="O217" s="196"/>
      <c r="P217" s="196"/>
      <c r="Q217" s="196"/>
      <c r="R217" s="196"/>
      <c r="S217" s="196"/>
      <c r="T217" s="197"/>
      <c r="AT217" s="198" t="s">
        <v>160</v>
      </c>
      <c r="AU217" s="198" t="s">
        <v>80</v>
      </c>
      <c r="AV217" s="12" t="s">
        <v>78</v>
      </c>
      <c r="AW217" s="12" t="s">
        <v>27</v>
      </c>
      <c r="AX217" s="12" t="s">
        <v>71</v>
      </c>
      <c r="AY217" s="198" t="s">
        <v>151</v>
      </c>
    </row>
    <row r="218" spans="2:65" s="13" customFormat="1" ht="11.25">
      <c r="B218" s="199"/>
      <c r="C218" s="200"/>
      <c r="D218" s="191" t="s">
        <v>160</v>
      </c>
      <c r="E218" s="201" t="s">
        <v>1</v>
      </c>
      <c r="F218" s="202" t="s">
        <v>614</v>
      </c>
      <c r="G218" s="200"/>
      <c r="H218" s="203">
        <v>454.755</v>
      </c>
      <c r="I218" s="200"/>
      <c r="J218" s="200"/>
      <c r="K218" s="200"/>
      <c r="L218" s="204"/>
      <c r="M218" s="205"/>
      <c r="N218" s="206"/>
      <c r="O218" s="206"/>
      <c r="P218" s="206"/>
      <c r="Q218" s="206"/>
      <c r="R218" s="206"/>
      <c r="S218" s="206"/>
      <c r="T218" s="207"/>
      <c r="AT218" s="208" t="s">
        <v>160</v>
      </c>
      <c r="AU218" s="208" t="s">
        <v>80</v>
      </c>
      <c r="AV218" s="13" t="s">
        <v>80</v>
      </c>
      <c r="AW218" s="13" t="s">
        <v>27</v>
      </c>
      <c r="AX218" s="13" t="s">
        <v>71</v>
      </c>
      <c r="AY218" s="208" t="s">
        <v>151</v>
      </c>
    </row>
    <row r="219" spans="2:65" s="14" customFormat="1" ht="11.25">
      <c r="B219" s="209"/>
      <c r="C219" s="210"/>
      <c r="D219" s="191" t="s">
        <v>160</v>
      </c>
      <c r="E219" s="211" t="s">
        <v>1</v>
      </c>
      <c r="F219" s="212" t="s">
        <v>165</v>
      </c>
      <c r="G219" s="210"/>
      <c r="H219" s="213">
        <v>454.755</v>
      </c>
      <c r="I219" s="210"/>
      <c r="J219" s="210"/>
      <c r="K219" s="210"/>
      <c r="L219" s="214"/>
      <c r="M219" s="215"/>
      <c r="N219" s="216"/>
      <c r="O219" s="216"/>
      <c r="P219" s="216"/>
      <c r="Q219" s="216"/>
      <c r="R219" s="216"/>
      <c r="S219" s="216"/>
      <c r="T219" s="217"/>
      <c r="AT219" s="218" t="s">
        <v>160</v>
      </c>
      <c r="AU219" s="218" t="s">
        <v>80</v>
      </c>
      <c r="AV219" s="14" t="s">
        <v>158</v>
      </c>
      <c r="AW219" s="14" t="s">
        <v>27</v>
      </c>
      <c r="AX219" s="14" t="s">
        <v>78</v>
      </c>
      <c r="AY219" s="218" t="s">
        <v>151</v>
      </c>
    </row>
    <row r="220" spans="2:65" s="1" customFormat="1" ht="24" customHeight="1">
      <c r="B220" s="31"/>
      <c r="C220" s="177" t="s">
        <v>285</v>
      </c>
      <c r="D220" s="177" t="s">
        <v>153</v>
      </c>
      <c r="E220" s="178" t="s">
        <v>305</v>
      </c>
      <c r="F220" s="179" t="s">
        <v>306</v>
      </c>
      <c r="G220" s="180" t="s">
        <v>156</v>
      </c>
      <c r="H220" s="181">
        <v>706.25</v>
      </c>
      <c r="I220" s="182"/>
      <c r="J220" s="182">
        <f>ROUND(I220*H220,2)</f>
        <v>0</v>
      </c>
      <c r="K220" s="179" t="s">
        <v>1</v>
      </c>
      <c r="L220" s="35"/>
      <c r="M220" s="183" t="s">
        <v>1</v>
      </c>
      <c r="N220" s="184" t="s">
        <v>36</v>
      </c>
      <c r="O220" s="185">
        <v>2.1000000000000001E-2</v>
      </c>
      <c r="P220" s="185">
        <f>O220*H220</f>
        <v>14.831250000000001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AR220" s="187" t="s">
        <v>158</v>
      </c>
      <c r="AT220" s="187" t="s">
        <v>153</v>
      </c>
      <c r="AU220" s="187" t="s">
        <v>80</v>
      </c>
      <c r="AY220" s="17" t="s">
        <v>151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7" t="s">
        <v>78</v>
      </c>
      <c r="BK220" s="188">
        <f>ROUND(I220*H220,2)</f>
        <v>0</v>
      </c>
      <c r="BL220" s="17" t="s">
        <v>158</v>
      </c>
      <c r="BM220" s="187" t="s">
        <v>615</v>
      </c>
    </row>
    <row r="221" spans="2:65" s="12" customFormat="1" ht="11.25">
      <c r="B221" s="189"/>
      <c r="C221" s="190"/>
      <c r="D221" s="191" t="s">
        <v>160</v>
      </c>
      <c r="E221" s="192" t="s">
        <v>1</v>
      </c>
      <c r="F221" s="193" t="s">
        <v>308</v>
      </c>
      <c r="G221" s="190"/>
      <c r="H221" s="192" t="s">
        <v>1</v>
      </c>
      <c r="I221" s="190"/>
      <c r="J221" s="190"/>
      <c r="K221" s="190"/>
      <c r="L221" s="194"/>
      <c r="M221" s="195"/>
      <c r="N221" s="196"/>
      <c r="O221" s="196"/>
      <c r="P221" s="196"/>
      <c r="Q221" s="196"/>
      <c r="R221" s="196"/>
      <c r="S221" s="196"/>
      <c r="T221" s="197"/>
      <c r="AT221" s="198" t="s">
        <v>160</v>
      </c>
      <c r="AU221" s="198" t="s">
        <v>80</v>
      </c>
      <c r="AV221" s="12" t="s">
        <v>78</v>
      </c>
      <c r="AW221" s="12" t="s">
        <v>27</v>
      </c>
      <c r="AX221" s="12" t="s">
        <v>71</v>
      </c>
      <c r="AY221" s="198" t="s">
        <v>151</v>
      </c>
    </row>
    <row r="222" spans="2:65" s="13" customFormat="1" ht="11.25">
      <c r="B222" s="199"/>
      <c r="C222" s="200"/>
      <c r="D222" s="191" t="s">
        <v>160</v>
      </c>
      <c r="E222" s="201" t="s">
        <v>1</v>
      </c>
      <c r="F222" s="202" t="s">
        <v>616</v>
      </c>
      <c r="G222" s="200"/>
      <c r="H222" s="203">
        <v>706.25</v>
      </c>
      <c r="I222" s="200"/>
      <c r="J222" s="200"/>
      <c r="K222" s="200"/>
      <c r="L222" s="204"/>
      <c r="M222" s="205"/>
      <c r="N222" s="206"/>
      <c r="O222" s="206"/>
      <c r="P222" s="206"/>
      <c r="Q222" s="206"/>
      <c r="R222" s="206"/>
      <c r="S222" s="206"/>
      <c r="T222" s="207"/>
      <c r="AT222" s="208" t="s">
        <v>160</v>
      </c>
      <c r="AU222" s="208" t="s">
        <v>80</v>
      </c>
      <c r="AV222" s="13" t="s">
        <v>80</v>
      </c>
      <c r="AW222" s="13" t="s">
        <v>27</v>
      </c>
      <c r="AX222" s="13" t="s">
        <v>71</v>
      </c>
      <c r="AY222" s="208" t="s">
        <v>151</v>
      </c>
    </row>
    <row r="223" spans="2:65" s="14" customFormat="1" ht="11.25">
      <c r="B223" s="209"/>
      <c r="C223" s="210"/>
      <c r="D223" s="191" t="s">
        <v>160</v>
      </c>
      <c r="E223" s="211" t="s">
        <v>1</v>
      </c>
      <c r="F223" s="212" t="s">
        <v>165</v>
      </c>
      <c r="G223" s="210"/>
      <c r="H223" s="213">
        <v>706.25</v>
      </c>
      <c r="I223" s="210"/>
      <c r="J223" s="210"/>
      <c r="K223" s="210"/>
      <c r="L223" s="214"/>
      <c r="M223" s="215"/>
      <c r="N223" s="216"/>
      <c r="O223" s="216"/>
      <c r="P223" s="216"/>
      <c r="Q223" s="216"/>
      <c r="R223" s="216"/>
      <c r="S223" s="216"/>
      <c r="T223" s="217"/>
      <c r="AT223" s="218" t="s">
        <v>160</v>
      </c>
      <c r="AU223" s="218" t="s">
        <v>80</v>
      </c>
      <c r="AV223" s="14" t="s">
        <v>158</v>
      </c>
      <c r="AW223" s="14" t="s">
        <v>27</v>
      </c>
      <c r="AX223" s="14" t="s">
        <v>78</v>
      </c>
      <c r="AY223" s="218" t="s">
        <v>151</v>
      </c>
    </row>
    <row r="224" spans="2:65" s="1" customFormat="1" ht="16.5" customHeight="1">
      <c r="B224" s="31"/>
      <c r="C224" s="219" t="s">
        <v>289</v>
      </c>
      <c r="D224" s="219" t="s">
        <v>279</v>
      </c>
      <c r="E224" s="220" t="s">
        <v>311</v>
      </c>
      <c r="F224" s="221" t="s">
        <v>312</v>
      </c>
      <c r="G224" s="222" t="s">
        <v>313</v>
      </c>
      <c r="H224" s="223">
        <v>3.5310000000000001</v>
      </c>
      <c r="I224" s="224"/>
      <c r="J224" s="224">
        <f>ROUND(I224*H224,2)</f>
        <v>0</v>
      </c>
      <c r="K224" s="221" t="s">
        <v>1</v>
      </c>
      <c r="L224" s="225"/>
      <c r="M224" s="226" t="s">
        <v>1</v>
      </c>
      <c r="N224" s="227" t="s">
        <v>36</v>
      </c>
      <c r="O224" s="185">
        <v>0</v>
      </c>
      <c r="P224" s="185">
        <f>O224*H224</f>
        <v>0</v>
      </c>
      <c r="Q224" s="185">
        <v>1E-3</v>
      </c>
      <c r="R224" s="185">
        <f>Q224*H224</f>
        <v>3.5310000000000003E-3</v>
      </c>
      <c r="S224" s="185">
        <v>0</v>
      </c>
      <c r="T224" s="186">
        <f>S224*H224</f>
        <v>0</v>
      </c>
      <c r="AR224" s="187" t="s">
        <v>177</v>
      </c>
      <c r="AT224" s="187" t="s">
        <v>279</v>
      </c>
      <c r="AU224" s="187" t="s">
        <v>80</v>
      </c>
      <c r="AY224" s="17" t="s">
        <v>151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17" t="s">
        <v>78</v>
      </c>
      <c r="BK224" s="188">
        <f>ROUND(I224*H224,2)</f>
        <v>0</v>
      </c>
      <c r="BL224" s="17" t="s">
        <v>158</v>
      </c>
      <c r="BM224" s="187" t="s">
        <v>617</v>
      </c>
    </row>
    <row r="225" spans="2:65" s="13" customFormat="1" ht="11.25">
      <c r="B225" s="199"/>
      <c r="C225" s="200"/>
      <c r="D225" s="191" t="s">
        <v>160</v>
      </c>
      <c r="E225" s="201" t="s">
        <v>1</v>
      </c>
      <c r="F225" s="202" t="s">
        <v>618</v>
      </c>
      <c r="G225" s="200"/>
      <c r="H225" s="203">
        <v>3.5310000000000001</v>
      </c>
      <c r="I225" s="200"/>
      <c r="J225" s="200"/>
      <c r="K225" s="200"/>
      <c r="L225" s="204"/>
      <c r="M225" s="205"/>
      <c r="N225" s="206"/>
      <c r="O225" s="206"/>
      <c r="P225" s="206"/>
      <c r="Q225" s="206"/>
      <c r="R225" s="206"/>
      <c r="S225" s="206"/>
      <c r="T225" s="207"/>
      <c r="AT225" s="208" t="s">
        <v>160</v>
      </c>
      <c r="AU225" s="208" t="s">
        <v>80</v>
      </c>
      <c r="AV225" s="13" t="s">
        <v>80</v>
      </c>
      <c r="AW225" s="13" t="s">
        <v>27</v>
      </c>
      <c r="AX225" s="13" t="s">
        <v>71</v>
      </c>
      <c r="AY225" s="208" t="s">
        <v>151</v>
      </c>
    </row>
    <row r="226" spans="2:65" s="14" customFormat="1" ht="11.25">
      <c r="B226" s="209"/>
      <c r="C226" s="210"/>
      <c r="D226" s="191" t="s">
        <v>160</v>
      </c>
      <c r="E226" s="211" t="s">
        <v>1</v>
      </c>
      <c r="F226" s="212" t="s">
        <v>165</v>
      </c>
      <c r="G226" s="210"/>
      <c r="H226" s="213">
        <v>3.5310000000000001</v>
      </c>
      <c r="I226" s="210"/>
      <c r="J226" s="210"/>
      <c r="K226" s="210"/>
      <c r="L226" s="214"/>
      <c r="M226" s="215"/>
      <c r="N226" s="216"/>
      <c r="O226" s="216"/>
      <c r="P226" s="216"/>
      <c r="Q226" s="216"/>
      <c r="R226" s="216"/>
      <c r="S226" s="216"/>
      <c r="T226" s="217"/>
      <c r="AT226" s="218" t="s">
        <v>160</v>
      </c>
      <c r="AU226" s="218" t="s">
        <v>80</v>
      </c>
      <c r="AV226" s="14" t="s">
        <v>158</v>
      </c>
      <c r="AW226" s="14" t="s">
        <v>27</v>
      </c>
      <c r="AX226" s="14" t="s">
        <v>78</v>
      </c>
      <c r="AY226" s="218" t="s">
        <v>151</v>
      </c>
    </row>
    <row r="227" spans="2:65" s="1" customFormat="1" ht="16.5" customHeight="1">
      <c r="B227" s="31"/>
      <c r="C227" s="177" t="s">
        <v>297</v>
      </c>
      <c r="D227" s="177" t="s">
        <v>153</v>
      </c>
      <c r="E227" s="178" t="s">
        <v>317</v>
      </c>
      <c r="F227" s="179" t="s">
        <v>318</v>
      </c>
      <c r="G227" s="180" t="s">
        <v>187</v>
      </c>
      <c r="H227" s="181">
        <v>54.25</v>
      </c>
      <c r="I227" s="182"/>
      <c r="J227" s="182">
        <f>ROUND(I227*H227,2)</f>
        <v>0</v>
      </c>
      <c r="K227" s="179" t="s">
        <v>168</v>
      </c>
      <c r="L227" s="35"/>
      <c r="M227" s="183" t="s">
        <v>1</v>
      </c>
      <c r="N227" s="184" t="s">
        <v>36</v>
      </c>
      <c r="O227" s="185">
        <v>1.3169999999999999</v>
      </c>
      <c r="P227" s="185">
        <f>O227*H227</f>
        <v>71.447249999999997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AR227" s="187" t="s">
        <v>158</v>
      </c>
      <c r="AT227" s="187" t="s">
        <v>153</v>
      </c>
      <c r="AU227" s="187" t="s">
        <v>80</v>
      </c>
      <c r="AY227" s="17" t="s">
        <v>151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17" t="s">
        <v>78</v>
      </c>
      <c r="BK227" s="188">
        <f>ROUND(I227*H227,2)</f>
        <v>0</v>
      </c>
      <c r="BL227" s="17" t="s">
        <v>158</v>
      </c>
      <c r="BM227" s="187" t="s">
        <v>619</v>
      </c>
    </row>
    <row r="228" spans="2:65" s="13" customFormat="1" ht="11.25">
      <c r="B228" s="199"/>
      <c r="C228" s="200"/>
      <c r="D228" s="191" t="s">
        <v>160</v>
      </c>
      <c r="E228" s="201" t="s">
        <v>1</v>
      </c>
      <c r="F228" s="202" t="s">
        <v>620</v>
      </c>
      <c r="G228" s="200"/>
      <c r="H228" s="203">
        <v>54.25</v>
      </c>
      <c r="I228" s="200"/>
      <c r="J228" s="200"/>
      <c r="K228" s="200"/>
      <c r="L228" s="204"/>
      <c r="M228" s="205"/>
      <c r="N228" s="206"/>
      <c r="O228" s="206"/>
      <c r="P228" s="206"/>
      <c r="Q228" s="206"/>
      <c r="R228" s="206"/>
      <c r="S228" s="206"/>
      <c r="T228" s="207"/>
      <c r="AT228" s="208" t="s">
        <v>160</v>
      </c>
      <c r="AU228" s="208" t="s">
        <v>80</v>
      </c>
      <c r="AV228" s="13" t="s">
        <v>80</v>
      </c>
      <c r="AW228" s="13" t="s">
        <v>27</v>
      </c>
      <c r="AX228" s="13" t="s">
        <v>71</v>
      </c>
      <c r="AY228" s="208" t="s">
        <v>151</v>
      </c>
    </row>
    <row r="229" spans="2:65" s="14" customFormat="1" ht="11.25">
      <c r="B229" s="209"/>
      <c r="C229" s="210"/>
      <c r="D229" s="191" t="s">
        <v>160</v>
      </c>
      <c r="E229" s="211" t="s">
        <v>1</v>
      </c>
      <c r="F229" s="212" t="s">
        <v>165</v>
      </c>
      <c r="G229" s="210"/>
      <c r="H229" s="213">
        <v>54.25</v>
      </c>
      <c r="I229" s="210"/>
      <c r="J229" s="210"/>
      <c r="K229" s="210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160</v>
      </c>
      <c r="AU229" s="218" t="s">
        <v>80</v>
      </c>
      <c r="AV229" s="14" t="s">
        <v>158</v>
      </c>
      <c r="AW229" s="14" t="s">
        <v>27</v>
      </c>
      <c r="AX229" s="14" t="s">
        <v>78</v>
      </c>
      <c r="AY229" s="218" t="s">
        <v>151</v>
      </c>
    </row>
    <row r="230" spans="2:65" s="11" customFormat="1" ht="22.9" customHeight="1">
      <c r="B230" s="162"/>
      <c r="C230" s="163"/>
      <c r="D230" s="164" t="s">
        <v>70</v>
      </c>
      <c r="E230" s="175" t="s">
        <v>327</v>
      </c>
      <c r="F230" s="175" t="s">
        <v>328</v>
      </c>
      <c r="G230" s="163"/>
      <c r="H230" s="163"/>
      <c r="I230" s="163"/>
      <c r="J230" s="176">
        <f>BK230</f>
        <v>0</v>
      </c>
      <c r="K230" s="163"/>
      <c r="L230" s="167"/>
      <c r="M230" s="168"/>
      <c r="N230" s="169"/>
      <c r="O230" s="169"/>
      <c r="P230" s="170">
        <f>SUM(P231:P257)</f>
        <v>64.856349999999992</v>
      </c>
      <c r="Q230" s="169"/>
      <c r="R230" s="170">
        <f>SUM(R231:R257)</f>
        <v>2.20506</v>
      </c>
      <c r="S230" s="169"/>
      <c r="T230" s="171">
        <f>SUM(T231:T257)</f>
        <v>0</v>
      </c>
      <c r="AR230" s="172" t="s">
        <v>78</v>
      </c>
      <c r="AT230" s="173" t="s">
        <v>70</v>
      </c>
      <c r="AU230" s="173" t="s">
        <v>78</v>
      </c>
      <c r="AY230" s="172" t="s">
        <v>151</v>
      </c>
      <c r="BK230" s="174">
        <f>SUM(BK231:BK257)</f>
        <v>0</v>
      </c>
    </row>
    <row r="231" spans="2:65" s="1" customFormat="1" ht="24" customHeight="1">
      <c r="B231" s="31"/>
      <c r="C231" s="177" t="s">
        <v>310</v>
      </c>
      <c r="D231" s="177" t="s">
        <v>153</v>
      </c>
      <c r="E231" s="178" t="s">
        <v>330</v>
      </c>
      <c r="F231" s="179" t="s">
        <v>331</v>
      </c>
      <c r="G231" s="180" t="s">
        <v>156</v>
      </c>
      <c r="H231" s="181">
        <v>546</v>
      </c>
      <c r="I231" s="182"/>
      <c r="J231" s="182">
        <f>ROUND(I231*H231,2)</f>
        <v>0</v>
      </c>
      <c r="K231" s="179" t="s">
        <v>230</v>
      </c>
      <c r="L231" s="35"/>
      <c r="M231" s="183" t="s">
        <v>1</v>
      </c>
      <c r="N231" s="184" t="s">
        <v>36</v>
      </c>
      <c r="O231" s="185">
        <v>2E-3</v>
      </c>
      <c r="P231" s="185">
        <f>O231*H231</f>
        <v>1.0920000000000001</v>
      </c>
      <c r="Q231" s="185">
        <v>6.0999999999999997E-4</v>
      </c>
      <c r="R231" s="185">
        <f>Q231*H231</f>
        <v>0.33305999999999997</v>
      </c>
      <c r="S231" s="185">
        <v>0</v>
      </c>
      <c r="T231" s="186">
        <f>S231*H231</f>
        <v>0</v>
      </c>
      <c r="AR231" s="187" t="s">
        <v>158</v>
      </c>
      <c r="AT231" s="187" t="s">
        <v>153</v>
      </c>
      <c r="AU231" s="187" t="s">
        <v>80</v>
      </c>
      <c r="AY231" s="17" t="s">
        <v>151</v>
      </c>
      <c r="BE231" s="188">
        <f>IF(N231="základní",J231,0)</f>
        <v>0</v>
      </c>
      <c r="BF231" s="188">
        <f>IF(N231="snížená",J231,0)</f>
        <v>0</v>
      </c>
      <c r="BG231" s="188">
        <f>IF(N231="zákl. přenesená",J231,0)</f>
        <v>0</v>
      </c>
      <c r="BH231" s="188">
        <f>IF(N231="sníž. přenesená",J231,0)</f>
        <v>0</v>
      </c>
      <c r="BI231" s="188">
        <f>IF(N231="nulová",J231,0)</f>
        <v>0</v>
      </c>
      <c r="BJ231" s="17" t="s">
        <v>78</v>
      </c>
      <c r="BK231" s="188">
        <f>ROUND(I231*H231,2)</f>
        <v>0</v>
      </c>
      <c r="BL231" s="17" t="s">
        <v>158</v>
      </c>
      <c r="BM231" s="187" t="s">
        <v>621</v>
      </c>
    </row>
    <row r="232" spans="2:65" s="12" customFormat="1" ht="11.25">
      <c r="B232" s="189"/>
      <c r="C232" s="190"/>
      <c r="D232" s="191" t="s">
        <v>160</v>
      </c>
      <c r="E232" s="192" t="s">
        <v>1</v>
      </c>
      <c r="F232" s="193" t="s">
        <v>161</v>
      </c>
      <c r="G232" s="190"/>
      <c r="H232" s="192" t="s">
        <v>1</v>
      </c>
      <c r="I232" s="190"/>
      <c r="J232" s="190"/>
      <c r="K232" s="190"/>
      <c r="L232" s="194"/>
      <c r="M232" s="195"/>
      <c r="N232" s="196"/>
      <c r="O232" s="196"/>
      <c r="P232" s="196"/>
      <c r="Q232" s="196"/>
      <c r="R232" s="196"/>
      <c r="S232" s="196"/>
      <c r="T232" s="197"/>
      <c r="AT232" s="198" t="s">
        <v>160</v>
      </c>
      <c r="AU232" s="198" t="s">
        <v>80</v>
      </c>
      <c r="AV232" s="12" t="s">
        <v>78</v>
      </c>
      <c r="AW232" s="12" t="s">
        <v>27</v>
      </c>
      <c r="AX232" s="12" t="s">
        <v>71</v>
      </c>
      <c r="AY232" s="198" t="s">
        <v>151</v>
      </c>
    </row>
    <row r="233" spans="2:65" s="13" customFormat="1" ht="11.25">
      <c r="B233" s="199"/>
      <c r="C233" s="200"/>
      <c r="D233" s="191" t="s">
        <v>160</v>
      </c>
      <c r="E233" s="201" t="s">
        <v>1</v>
      </c>
      <c r="F233" s="202" t="s">
        <v>622</v>
      </c>
      <c r="G233" s="200"/>
      <c r="H233" s="203">
        <v>546</v>
      </c>
      <c r="I233" s="200"/>
      <c r="J233" s="200"/>
      <c r="K233" s="200"/>
      <c r="L233" s="204"/>
      <c r="M233" s="205"/>
      <c r="N233" s="206"/>
      <c r="O233" s="206"/>
      <c r="P233" s="206"/>
      <c r="Q233" s="206"/>
      <c r="R233" s="206"/>
      <c r="S233" s="206"/>
      <c r="T233" s="207"/>
      <c r="AT233" s="208" t="s">
        <v>160</v>
      </c>
      <c r="AU233" s="208" t="s">
        <v>80</v>
      </c>
      <c r="AV233" s="13" t="s">
        <v>80</v>
      </c>
      <c r="AW233" s="13" t="s">
        <v>27</v>
      </c>
      <c r="AX233" s="13" t="s">
        <v>71</v>
      </c>
      <c r="AY233" s="208" t="s">
        <v>151</v>
      </c>
    </row>
    <row r="234" spans="2:65" s="14" customFormat="1" ht="11.25">
      <c r="B234" s="209"/>
      <c r="C234" s="210"/>
      <c r="D234" s="191" t="s">
        <v>160</v>
      </c>
      <c r="E234" s="211" t="s">
        <v>1</v>
      </c>
      <c r="F234" s="212" t="s">
        <v>165</v>
      </c>
      <c r="G234" s="210"/>
      <c r="H234" s="213">
        <v>546</v>
      </c>
      <c r="I234" s="210"/>
      <c r="J234" s="210"/>
      <c r="K234" s="210"/>
      <c r="L234" s="214"/>
      <c r="M234" s="215"/>
      <c r="N234" s="216"/>
      <c r="O234" s="216"/>
      <c r="P234" s="216"/>
      <c r="Q234" s="216"/>
      <c r="R234" s="216"/>
      <c r="S234" s="216"/>
      <c r="T234" s="217"/>
      <c r="AT234" s="218" t="s">
        <v>160</v>
      </c>
      <c r="AU234" s="218" t="s">
        <v>80</v>
      </c>
      <c r="AV234" s="14" t="s">
        <v>158</v>
      </c>
      <c r="AW234" s="14" t="s">
        <v>27</v>
      </c>
      <c r="AX234" s="14" t="s">
        <v>78</v>
      </c>
      <c r="AY234" s="218" t="s">
        <v>151</v>
      </c>
    </row>
    <row r="235" spans="2:65" s="1" customFormat="1" ht="24" customHeight="1">
      <c r="B235" s="31"/>
      <c r="C235" s="177" t="s">
        <v>316</v>
      </c>
      <c r="D235" s="177" t="s">
        <v>153</v>
      </c>
      <c r="E235" s="178" t="s">
        <v>336</v>
      </c>
      <c r="F235" s="179" t="s">
        <v>337</v>
      </c>
      <c r="G235" s="180" t="s">
        <v>156</v>
      </c>
      <c r="H235" s="181">
        <v>286.64999999999998</v>
      </c>
      <c r="I235" s="182"/>
      <c r="J235" s="182">
        <f>ROUND(I235*H235,2)</f>
        <v>0</v>
      </c>
      <c r="K235" s="179" t="s">
        <v>168</v>
      </c>
      <c r="L235" s="35"/>
      <c r="M235" s="183" t="s">
        <v>1</v>
      </c>
      <c r="N235" s="184" t="s">
        <v>36</v>
      </c>
      <c r="O235" s="185">
        <v>7.0999999999999994E-2</v>
      </c>
      <c r="P235" s="185">
        <f>O235*H235</f>
        <v>20.352149999999998</v>
      </c>
      <c r="Q235" s="185">
        <v>0</v>
      </c>
      <c r="R235" s="185">
        <f>Q235*H235</f>
        <v>0</v>
      </c>
      <c r="S235" s="185">
        <v>0</v>
      </c>
      <c r="T235" s="186">
        <f>S235*H235</f>
        <v>0</v>
      </c>
      <c r="AR235" s="187" t="s">
        <v>158</v>
      </c>
      <c r="AT235" s="187" t="s">
        <v>153</v>
      </c>
      <c r="AU235" s="187" t="s">
        <v>80</v>
      </c>
      <c r="AY235" s="17" t="s">
        <v>151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7" t="s">
        <v>78</v>
      </c>
      <c r="BK235" s="188">
        <f>ROUND(I235*H235,2)</f>
        <v>0</v>
      </c>
      <c r="BL235" s="17" t="s">
        <v>158</v>
      </c>
      <c r="BM235" s="187" t="s">
        <v>623</v>
      </c>
    </row>
    <row r="236" spans="2:65" s="12" customFormat="1" ht="11.25">
      <c r="B236" s="189"/>
      <c r="C236" s="190"/>
      <c r="D236" s="191" t="s">
        <v>160</v>
      </c>
      <c r="E236" s="192" t="s">
        <v>1</v>
      </c>
      <c r="F236" s="193" t="s">
        <v>161</v>
      </c>
      <c r="G236" s="190"/>
      <c r="H236" s="192" t="s">
        <v>1</v>
      </c>
      <c r="I236" s="190"/>
      <c r="J236" s="190"/>
      <c r="K236" s="190"/>
      <c r="L236" s="194"/>
      <c r="M236" s="195"/>
      <c r="N236" s="196"/>
      <c r="O236" s="196"/>
      <c r="P236" s="196"/>
      <c r="Q236" s="196"/>
      <c r="R236" s="196"/>
      <c r="S236" s="196"/>
      <c r="T236" s="197"/>
      <c r="AT236" s="198" t="s">
        <v>160</v>
      </c>
      <c r="AU236" s="198" t="s">
        <v>80</v>
      </c>
      <c r="AV236" s="12" t="s">
        <v>78</v>
      </c>
      <c r="AW236" s="12" t="s">
        <v>27</v>
      </c>
      <c r="AX236" s="12" t="s">
        <v>71</v>
      </c>
      <c r="AY236" s="198" t="s">
        <v>151</v>
      </c>
    </row>
    <row r="237" spans="2:65" s="13" customFormat="1" ht="11.25">
      <c r="B237" s="199"/>
      <c r="C237" s="200"/>
      <c r="D237" s="191" t="s">
        <v>160</v>
      </c>
      <c r="E237" s="201" t="s">
        <v>1</v>
      </c>
      <c r="F237" s="202" t="s">
        <v>624</v>
      </c>
      <c r="G237" s="200"/>
      <c r="H237" s="203">
        <v>286.64999999999998</v>
      </c>
      <c r="I237" s="200"/>
      <c r="J237" s="200"/>
      <c r="K237" s="200"/>
      <c r="L237" s="204"/>
      <c r="M237" s="205"/>
      <c r="N237" s="206"/>
      <c r="O237" s="206"/>
      <c r="P237" s="206"/>
      <c r="Q237" s="206"/>
      <c r="R237" s="206"/>
      <c r="S237" s="206"/>
      <c r="T237" s="207"/>
      <c r="AT237" s="208" t="s">
        <v>160</v>
      </c>
      <c r="AU237" s="208" t="s">
        <v>80</v>
      </c>
      <c r="AV237" s="13" t="s">
        <v>80</v>
      </c>
      <c r="AW237" s="13" t="s">
        <v>27</v>
      </c>
      <c r="AX237" s="13" t="s">
        <v>71</v>
      </c>
      <c r="AY237" s="208" t="s">
        <v>151</v>
      </c>
    </row>
    <row r="238" spans="2:65" s="14" customFormat="1" ht="11.25">
      <c r="B238" s="209"/>
      <c r="C238" s="210"/>
      <c r="D238" s="191" t="s">
        <v>160</v>
      </c>
      <c r="E238" s="211" t="s">
        <v>1</v>
      </c>
      <c r="F238" s="212" t="s">
        <v>165</v>
      </c>
      <c r="G238" s="210"/>
      <c r="H238" s="213">
        <v>286.64999999999998</v>
      </c>
      <c r="I238" s="210"/>
      <c r="J238" s="210"/>
      <c r="K238" s="210"/>
      <c r="L238" s="214"/>
      <c r="M238" s="215"/>
      <c r="N238" s="216"/>
      <c r="O238" s="216"/>
      <c r="P238" s="216"/>
      <c r="Q238" s="216"/>
      <c r="R238" s="216"/>
      <c r="S238" s="216"/>
      <c r="T238" s="217"/>
      <c r="AT238" s="218" t="s">
        <v>160</v>
      </c>
      <c r="AU238" s="218" t="s">
        <v>80</v>
      </c>
      <c r="AV238" s="14" t="s">
        <v>158</v>
      </c>
      <c r="AW238" s="14" t="s">
        <v>27</v>
      </c>
      <c r="AX238" s="14" t="s">
        <v>78</v>
      </c>
      <c r="AY238" s="218" t="s">
        <v>151</v>
      </c>
    </row>
    <row r="239" spans="2:65" s="1" customFormat="1" ht="24" customHeight="1">
      <c r="B239" s="31"/>
      <c r="C239" s="177" t="s">
        <v>625</v>
      </c>
      <c r="D239" s="177" t="s">
        <v>153</v>
      </c>
      <c r="E239" s="178" t="s">
        <v>340</v>
      </c>
      <c r="F239" s="179" t="s">
        <v>341</v>
      </c>
      <c r="G239" s="180" t="s">
        <v>156</v>
      </c>
      <c r="H239" s="181">
        <v>286.64999999999998</v>
      </c>
      <c r="I239" s="182"/>
      <c r="J239" s="182">
        <f>ROUND(I239*H239,2)</f>
        <v>0</v>
      </c>
      <c r="K239" s="179" t="s">
        <v>168</v>
      </c>
      <c r="L239" s="35"/>
      <c r="M239" s="183" t="s">
        <v>1</v>
      </c>
      <c r="N239" s="184" t="s">
        <v>36</v>
      </c>
      <c r="O239" s="185">
        <v>6.8000000000000005E-2</v>
      </c>
      <c r="P239" s="185">
        <f>O239*H239</f>
        <v>19.4922</v>
      </c>
      <c r="Q239" s="185">
        <v>0</v>
      </c>
      <c r="R239" s="185">
        <f>Q239*H239</f>
        <v>0</v>
      </c>
      <c r="S239" s="185">
        <v>0</v>
      </c>
      <c r="T239" s="186">
        <f>S239*H239</f>
        <v>0</v>
      </c>
      <c r="AR239" s="187" t="s">
        <v>158</v>
      </c>
      <c r="AT239" s="187" t="s">
        <v>153</v>
      </c>
      <c r="AU239" s="187" t="s">
        <v>80</v>
      </c>
      <c r="AY239" s="17" t="s">
        <v>151</v>
      </c>
      <c r="BE239" s="188">
        <f>IF(N239="základní",J239,0)</f>
        <v>0</v>
      </c>
      <c r="BF239" s="188">
        <f>IF(N239="snížená",J239,0)</f>
        <v>0</v>
      </c>
      <c r="BG239" s="188">
        <f>IF(N239="zákl. přenesená",J239,0)</f>
        <v>0</v>
      </c>
      <c r="BH239" s="188">
        <f>IF(N239="sníž. přenesená",J239,0)</f>
        <v>0</v>
      </c>
      <c r="BI239" s="188">
        <f>IF(N239="nulová",J239,0)</f>
        <v>0</v>
      </c>
      <c r="BJ239" s="17" t="s">
        <v>78</v>
      </c>
      <c r="BK239" s="188">
        <f>ROUND(I239*H239,2)</f>
        <v>0</v>
      </c>
      <c r="BL239" s="17" t="s">
        <v>158</v>
      </c>
      <c r="BM239" s="187" t="s">
        <v>626</v>
      </c>
    </row>
    <row r="240" spans="2:65" s="12" customFormat="1" ht="11.25">
      <c r="B240" s="189"/>
      <c r="C240" s="190"/>
      <c r="D240" s="191" t="s">
        <v>160</v>
      </c>
      <c r="E240" s="192" t="s">
        <v>1</v>
      </c>
      <c r="F240" s="193" t="s">
        <v>161</v>
      </c>
      <c r="G240" s="190"/>
      <c r="H240" s="192" t="s">
        <v>1</v>
      </c>
      <c r="I240" s="190"/>
      <c r="J240" s="190"/>
      <c r="K240" s="190"/>
      <c r="L240" s="194"/>
      <c r="M240" s="195"/>
      <c r="N240" s="196"/>
      <c r="O240" s="196"/>
      <c r="P240" s="196"/>
      <c r="Q240" s="196"/>
      <c r="R240" s="196"/>
      <c r="S240" s="196"/>
      <c r="T240" s="197"/>
      <c r="AT240" s="198" t="s">
        <v>160</v>
      </c>
      <c r="AU240" s="198" t="s">
        <v>80</v>
      </c>
      <c r="AV240" s="12" t="s">
        <v>78</v>
      </c>
      <c r="AW240" s="12" t="s">
        <v>27</v>
      </c>
      <c r="AX240" s="12" t="s">
        <v>71</v>
      </c>
      <c r="AY240" s="198" t="s">
        <v>151</v>
      </c>
    </row>
    <row r="241" spans="2:65" s="13" customFormat="1" ht="11.25">
      <c r="B241" s="199"/>
      <c r="C241" s="200"/>
      <c r="D241" s="191" t="s">
        <v>160</v>
      </c>
      <c r="E241" s="201" t="s">
        <v>1</v>
      </c>
      <c r="F241" s="202" t="s">
        <v>627</v>
      </c>
      <c r="G241" s="200"/>
      <c r="H241" s="203">
        <v>286.64999999999998</v>
      </c>
      <c r="I241" s="200"/>
      <c r="J241" s="200"/>
      <c r="K241" s="200"/>
      <c r="L241" s="204"/>
      <c r="M241" s="205"/>
      <c r="N241" s="206"/>
      <c r="O241" s="206"/>
      <c r="P241" s="206"/>
      <c r="Q241" s="206"/>
      <c r="R241" s="206"/>
      <c r="S241" s="206"/>
      <c r="T241" s="207"/>
      <c r="AT241" s="208" t="s">
        <v>160</v>
      </c>
      <c r="AU241" s="208" t="s">
        <v>80</v>
      </c>
      <c r="AV241" s="13" t="s">
        <v>80</v>
      </c>
      <c r="AW241" s="13" t="s">
        <v>27</v>
      </c>
      <c r="AX241" s="13" t="s">
        <v>71</v>
      </c>
      <c r="AY241" s="208" t="s">
        <v>151</v>
      </c>
    </row>
    <row r="242" spans="2:65" s="14" customFormat="1" ht="11.25">
      <c r="B242" s="209"/>
      <c r="C242" s="210"/>
      <c r="D242" s="191" t="s">
        <v>160</v>
      </c>
      <c r="E242" s="211" t="s">
        <v>1</v>
      </c>
      <c r="F242" s="212" t="s">
        <v>165</v>
      </c>
      <c r="G242" s="210"/>
      <c r="H242" s="213">
        <v>286.64999999999998</v>
      </c>
      <c r="I242" s="210"/>
      <c r="J242" s="210"/>
      <c r="K242" s="210"/>
      <c r="L242" s="214"/>
      <c r="M242" s="215"/>
      <c r="N242" s="216"/>
      <c r="O242" s="216"/>
      <c r="P242" s="216"/>
      <c r="Q242" s="216"/>
      <c r="R242" s="216"/>
      <c r="S242" s="216"/>
      <c r="T242" s="217"/>
      <c r="AT242" s="218" t="s">
        <v>160</v>
      </c>
      <c r="AU242" s="218" t="s">
        <v>80</v>
      </c>
      <c r="AV242" s="14" t="s">
        <v>158</v>
      </c>
      <c r="AW242" s="14" t="s">
        <v>27</v>
      </c>
      <c r="AX242" s="14" t="s">
        <v>78</v>
      </c>
      <c r="AY242" s="218" t="s">
        <v>151</v>
      </c>
    </row>
    <row r="243" spans="2:65" s="1" customFormat="1" ht="16.5" customHeight="1">
      <c r="B243" s="31"/>
      <c r="C243" s="177" t="s">
        <v>394</v>
      </c>
      <c r="D243" s="177" t="s">
        <v>153</v>
      </c>
      <c r="E243" s="178" t="s">
        <v>344</v>
      </c>
      <c r="F243" s="179" t="s">
        <v>345</v>
      </c>
      <c r="G243" s="180" t="s">
        <v>173</v>
      </c>
      <c r="H243" s="181">
        <v>520</v>
      </c>
      <c r="I243" s="182"/>
      <c r="J243" s="182">
        <f>ROUND(I243*H243,2)</f>
        <v>0</v>
      </c>
      <c r="K243" s="179" t="s">
        <v>230</v>
      </c>
      <c r="L243" s="35"/>
      <c r="M243" s="183" t="s">
        <v>1</v>
      </c>
      <c r="N243" s="184" t="s">
        <v>36</v>
      </c>
      <c r="O243" s="185">
        <v>4.5999999999999999E-2</v>
      </c>
      <c r="P243" s="185">
        <f>O243*H243</f>
        <v>23.919999999999998</v>
      </c>
      <c r="Q243" s="185">
        <v>3.5999999999999999E-3</v>
      </c>
      <c r="R243" s="185">
        <f>Q243*H243</f>
        <v>1.8719999999999999</v>
      </c>
      <c r="S243" s="185">
        <v>0</v>
      </c>
      <c r="T243" s="186">
        <f>S243*H243</f>
        <v>0</v>
      </c>
      <c r="AR243" s="187" t="s">
        <v>158</v>
      </c>
      <c r="AT243" s="187" t="s">
        <v>153</v>
      </c>
      <c r="AU243" s="187" t="s">
        <v>80</v>
      </c>
      <c r="AY243" s="17" t="s">
        <v>151</v>
      </c>
      <c r="BE243" s="188">
        <f>IF(N243="základní",J243,0)</f>
        <v>0</v>
      </c>
      <c r="BF243" s="188">
        <f>IF(N243="snížená",J243,0)</f>
        <v>0</v>
      </c>
      <c r="BG243" s="188">
        <f>IF(N243="zákl. přenesená",J243,0)</f>
        <v>0</v>
      </c>
      <c r="BH243" s="188">
        <f>IF(N243="sníž. přenesená",J243,0)</f>
        <v>0</v>
      </c>
      <c r="BI243" s="188">
        <f>IF(N243="nulová",J243,0)</f>
        <v>0</v>
      </c>
      <c r="BJ243" s="17" t="s">
        <v>78</v>
      </c>
      <c r="BK243" s="188">
        <f>ROUND(I243*H243,2)</f>
        <v>0</v>
      </c>
      <c r="BL243" s="17" t="s">
        <v>158</v>
      </c>
      <c r="BM243" s="187" t="s">
        <v>628</v>
      </c>
    </row>
    <row r="244" spans="2:65" s="12" customFormat="1" ht="11.25">
      <c r="B244" s="189"/>
      <c r="C244" s="190"/>
      <c r="D244" s="191" t="s">
        <v>160</v>
      </c>
      <c r="E244" s="192" t="s">
        <v>1</v>
      </c>
      <c r="F244" s="193" t="s">
        <v>347</v>
      </c>
      <c r="G244" s="190"/>
      <c r="H244" s="192" t="s">
        <v>1</v>
      </c>
      <c r="I244" s="190"/>
      <c r="J244" s="190"/>
      <c r="K244" s="190"/>
      <c r="L244" s="194"/>
      <c r="M244" s="195"/>
      <c r="N244" s="196"/>
      <c r="O244" s="196"/>
      <c r="P244" s="196"/>
      <c r="Q244" s="196"/>
      <c r="R244" s="196"/>
      <c r="S244" s="196"/>
      <c r="T244" s="197"/>
      <c r="AT244" s="198" t="s">
        <v>160</v>
      </c>
      <c r="AU244" s="198" t="s">
        <v>80</v>
      </c>
      <c r="AV244" s="12" t="s">
        <v>78</v>
      </c>
      <c r="AW244" s="12" t="s">
        <v>4</v>
      </c>
      <c r="AX244" s="12" t="s">
        <v>71</v>
      </c>
      <c r="AY244" s="198" t="s">
        <v>151</v>
      </c>
    </row>
    <row r="245" spans="2:65" s="13" customFormat="1" ht="11.25">
      <c r="B245" s="199"/>
      <c r="C245" s="200"/>
      <c r="D245" s="191" t="s">
        <v>160</v>
      </c>
      <c r="E245" s="201" t="s">
        <v>1</v>
      </c>
      <c r="F245" s="202" t="s">
        <v>629</v>
      </c>
      <c r="G245" s="200"/>
      <c r="H245" s="203">
        <v>520</v>
      </c>
      <c r="I245" s="200"/>
      <c r="J245" s="200"/>
      <c r="K245" s="200"/>
      <c r="L245" s="204"/>
      <c r="M245" s="205"/>
      <c r="N245" s="206"/>
      <c r="O245" s="206"/>
      <c r="P245" s="206"/>
      <c r="Q245" s="206"/>
      <c r="R245" s="206"/>
      <c r="S245" s="206"/>
      <c r="T245" s="207"/>
      <c r="AT245" s="208" t="s">
        <v>160</v>
      </c>
      <c r="AU245" s="208" t="s">
        <v>80</v>
      </c>
      <c r="AV245" s="13" t="s">
        <v>80</v>
      </c>
      <c r="AW245" s="13" t="s">
        <v>27</v>
      </c>
      <c r="AX245" s="13" t="s">
        <v>71</v>
      </c>
      <c r="AY245" s="208" t="s">
        <v>151</v>
      </c>
    </row>
    <row r="246" spans="2:65" s="14" customFormat="1" ht="11.25">
      <c r="B246" s="209"/>
      <c r="C246" s="210"/>
      <c r="D246" s="191" t="s">
        <v>160</v>
      </c>
      <c r="E246" s="211" t="s">
        <v>1</v>
      </c>
      <c r="F246" s="212" t="s">
        <v>165</v>
      </c>
      <c r="G246" s="210"/>
      <c r="H246" s="213">
        <v>520</v>
      </c>
      <c r="I246" s="210"/>
      <c r="J246" s="210"/>
      <c r="K246" s="210"/>
      <c r="L246" s="214"/>
      <c r="M246" s="215"/>
      <c r="N246" s="216"/>
      <c r="O246" s="216"/>
      <c r="P246" s="216"/>
      <c r="Q246" s="216"/>
      <c r="R246" s="216"/>
      <c r="S246" s="216"/>
      <c r="T246" s="217"/>
      <c r="AT246" s="218" t="s">
        <v>160</v>
      </c>
      <c r="AU246" s="218" t="s">
        <v>80</v>
      </c>
      <c r="AV246" s="14" t="s">
        <v>158</v>
      </c>
      <c r="AW246" s="14" t="s">
        <v>27</v>
      </c>
      <c r="AX246" s="14" t="s">
        <v>78</v>
      </c>
      <c r="AY246" s="218" t="s">
        <v>151</v>
      </c>
    </row>
    <row r="247" spans="2:65" s="1" customFormat="1" ht="24" customHeight="1">
      <c r="B247" s="31"/>
      <c r="C247" s="177" t="s">
        <v>630</v>
      </c>
      <c r="D247" s="177" t="s">
        <v>153</v>
      </c>
      <c r="E247" s="178" t="s">
        <v>353</v>
      </c>
      <c r="F247" s="179" t="s">
        <v>354</v>
      </c>
      <c r="G247" s="180" t="s">
        <v>248</v>
      </c>
      <c r="H247" s="181">
        <v>63.61</v>
      </c>
      <c r="I247" s="182"/>
      <c r="J247" s="182">
        <f>ROUND(I247*H247,2)</f>
        <v>0</v>
      </c>
      <c r="K247" s="179" t="s">
        <v>1</v>
      </c>
      <c r="L247" s="35"/>
      <c r="M247" s="183" t="s">
        <v>1</v>
      </c>
      <c r="N247" s="184" t="s">
        <v>36</v>
      </c>
      <c r="O247" s="185">
        <v>0</v>
      </c>
      <c r="P247" s="185">
        <f>O247*H247</f>
        <v>0</v>
      </c>
      <c r="Q247" s="185">
        <v>0</v>
      </c>
      <c r="R247" s="185">
        <f>Q247*H247</f>
        <v>0</v>
      </c>
      <c r="S247" s="185">
        <v>0</v>
      </c>
      <c r="T247" s="186">
        <f>S247*H247</f>
        <v>0</v>
      </c>
      <c r="AR247" s="187" t="s">
        <v>158</v>
      </c>
      <c r="AT247" s="187" t="s">
        <v>153</v>
      </c>
      <c r="AU247" s="187" t="s">
        <v>80</v>
      </c>
      <c r="AY247" s="17" t="s">
        <v>151</v>
      </c>
      <c r="BE247" s="188">
        <f>IF(N247="základní",J247,0)</f>
        <v>0</v>
      </c>
      <c r="BF247" s="188">
        <f>IF(N247="snížená",J247,0)</f>
        <v>0</v>
      </c>
      <c r="BG247" s="188">
        <f>IF(N247="zákl. přenesená",J247,0)</f>
        <v>0</v>
      </c>
      <c r="BH247" s="188">
        <f>IF(N247="sníž. přenesená",J247,0)</f>
        <v>0</v>
      </c>
      <c r="BI247" s="188">
        <f>IF(N247="nulová",J247,0)</f>
        <v>0</v>
      </c>
      <c r="BJ247" s="17" t="s">
        <v>78</v>
      </c>
      <c r="BK247" s="188">
        <f>ROUND(I247*H247,2)</f>
        <v>0</v>
      </c>
      <c r="BL247" s="17" t="s">
        <v>158</v>
      </c>
      <c r="BM247" s="187" t="s">
        <v>631</v>
      </c>
    </row>
    <row r="248" spans="2:65" s="12" customFormat="1" ht="11.25">
      <c r="B248" s="189"/>
      <c r="C248" s="190"/>
      <c r="D248" s="191" t="s">
        <v>160</v>
      </c>
      <c r="E248" s="192" t="s">
        <v>1</v>
      </c>
      <c r="F248" s="193" t="s">
        <v>356</v>
      </c>
      <c r="G248" s="190"/>
      <c r="H248" s="192" t="s">
        <v>1</v>
      </c>
      <c r="I248" s="190"/>
      <c r="J248" s="190"/>
      <c r="K248" s="190"/>
      <c r="L248" s="194"/>
      <c r="M248" s="195"/>
      <c r="N248" s="196"/>
      <c r="O248" s="196"/>
      <c r="P248" s="196"/>
      <c r="Q248" s="196"/>
      <c r="R248" s="196"/>
      <c r="S248" s="196"/>
      <c r="T248" s="197"/>
      <c r="AT248" s="198" t="s">
        <v>160</v>
      </c>
      <c r="AU248" s="198" t="s">
        <v>80</v>
      </c>
      <c r="AV248" s="12" t="s">
        <v>78</v>
      </c>
      <c r="AW248" s="12" t="s">
        <v>27</v>
      </c>
      <c r="AX248" s="12" t="s">
        <v>71</v>
      </c>
      <c r="AY248" s="198" t="s">
        <v>151</v>
      </c>
    </row>
    <row r="249" spans="2:65" s="13" customFormat="1" ht="11.25">
      <c r="B249" s="199"/>
      <c r="C249" s="200"/>
      <c r="D249" s="191" t="s">
        <v>160</v>
      </c>
      <c r="E249" s="201" t="s">
        <v>1</v>
      </c>
      <c r="F249" s="202" t="s">
        <v>632</v>
      </c>
      <c r="G249" s="200"/>
      <c r="H249" s="203">
        <v>0.54600000000000004</v>
      </c>
      <c r="I249" s="200"/>
      <c r="J249" s="200"/>
      <c r="K249" s="200"/>
      <c r="L249" s="204"/>
      <c r="M249" s="205"/>
      <c r="N249" s="206"/>
      <c r="O249" s="206"/>
      <c r="P249" s="206"/>
      <c r="Q249" s="206"/>
      <c r="R249" s="206"/>
      <c r="S249" s="206"/>
      <c r="T249" s="207"/>
      <c r="AT249" s="208" t="s">
        <v>160</v>
      </c>
      <c r="AU249" s="208" t="s">
        <v>80</v>
      </c>
      <c r="AV249" s="13" t="s">
        <v>80</v>
      </c>
      <c r="AW249" s="13" t="s">
        <v>27</v>
      </c>
      <c r="AX249" s="13" t="s">
        <v>71</v>
      </c>
      <c r="AY249" s="208" t="s">
        <v>151</v>
      </c>
    </row>
    <row r="250" spans="2:65" s="12" customFormat="1" ht="11.25">
      <c r="B250" s="189"/>
      <c r="C250" s="190"/>
      <c r="D250" s="191" t="s">
        <v>160</v>
      </c>
      <c r="E250" s="192" t="s">
        <v>1</v>
      </c>
      <c r="F250" s="193" t="s">
        <v>358</v>
      </c>
      <c r="G250" s="190"/>
      <c r="H250" s="192" t="s">
        <v>1</v>
      </c>
      <c r="I250" s="190"/>
      <c r="J250" s="190"/>
      <c r="K250" s="190"/>
      <c r="L250" s="194"/>
      <c r="M250" s="195"/>
      <c r="N250" s="196"/>
      <c r="O250" s="196"/>
      <c r="P250" s="196"/>
      <c r="Q250" s="196"/>
      <c r="R250" s="196"/>
      <c r="S250" s="196"/>
      <c r="T250" s="197"/>
      <c r="AT250" s="198" t="s">
        <v>160</v>
      </c>
      <c r="AU250" s="198" t="s">
        <v>80</v>
      </c>
      <c r="AV250" s="12" t="s">
        <v>78</v>
      </c>
      <c r="AW250" s="12" t="s">
        <v>27</v>
      </c>
      <c r="AX250" s="12" t="s">
        <v>71</v>
      </c>
      <c r="AY250" s="198" t="s">
        <v>151</v>
      </c>
    </row>
    <row r="251" spans="2:65" s="13" customFormat="1" ht="11.25">
      <c r="B251" s="199"/>
      <c r="C251" s="200"/>
      <c r="D251" s="191" t="s">
        <v>160</v>
      </c>
      <c r="E251" s="201" t="s">
        <v>1</v>
      </c>
      <c r="F251" s="202" t="s">
        <v>633</v>
      </c>
      <c r="G251" s="200"/>
      <c r="H251" s="203">
        <v>31.532</v>
      </c>
      <c r="I251" s="200"/>
      <c r="J251" s="200"/>
      <c r="K251" s="200"/>
      <c r="L251" s="204"/>
      <c r="M251" s="205"/>
      <c r="N251" s="206"/>
      <c r="O251" s="206"/>
      <c r="P251" s="206"/>
      <c r="Q251" s="206"/>
      <c r="R251" s="206"/>
      <c r="S251" s="206"/>
      <c r="T251" s="207"/>
      <c r="AT251" s="208" t="s">
        <v>160</v>
      </c>
      <c r="AU251" s="208" t="s">
        <v>80</v>
      </c>
      <c r="AV251" s="13" t="s">
        <v>80</v>
      </c>
      <c r="AW251" s="13" t="s">
        <v>27</v>
      </c>
      <c r="AX251" s="13" t="s">
        <v>71</v>
      </c>
      <c r="AY251" s="208" t="s">
        <v>151</v>
      </c>
    </row>
    <row r="252" spans="2:65" s="13" customFormat="1" ht="11.25">
      <c r="B252" s="199"/>
      <c r="C252" s="200"/>
      <c r="D252" s="191" t="s">
        <v>160</v>
      </c>
      <c r="E252" s="201" t="s">
        <v>1</v>
      </c>
      <c r="F252" s="202" t="s">
        <v>633</v>
      </c>
      <c r="G252" s="200"/>
      <c r="H252" s="203">
        <v>31.532</v>
      </c>
      <c r="I252" s="200"/>
      <c r="J252" s="200"/>
      <c r="K252" s="200"/>
      <c r="L252" s="204"/>
      <c r="M252" s="205"/>
      <c r="N252" s="206"/>
      <c r="O252" s="206"/>
      <c r="P252" s="206"/>
      <c r="Q252" s="206"/>
      <c r="R252" s="206"/>
      <c r="S252" s="206"/>
      <c r="T252" s="207"/>
      <c r="AT252" s="208" t="s">
        <v>160</v>
      </c>
      <c r="AU252" s="208" t="s">
        <v>80</v>
      </c>
      <c r="AV252" s="13" t="s">
        <v>80</v>
      </c>
      <c r="AW252" s="13" t="s">
        <v>27</v>
      </c>
      <c r="AX252" s="13" t="s">
        <v>71</v>
      </c>
      <c r="AY252" s="208" t="s">
        <v>151</v>
      </c>
    </row>
    <row r="253" spans="2:65" s="14" customFormat="1" ht="11.25">
      <c r="B253" s="209"/>
      <c r="C253" s="210"/>
      <c r="D253" s="191" t="s">
        <v>160</v>
      </c>
      <c r="E253" s="211" t="s">
        <v>1</v>
      </c>
      <c r="F253" s="212" t="s">
        <v>165</v>
      </c>
      <c r="G253" s="210"/>
      <c r="H253" s="213">
        <v>63.61</v>
      </c>
      <c r="I253" s="210"/>
      <c r="J253" s="210"/>
      <c r="K253" s="210"/>
      <c r="L253" s="214"/>
      <c r="M253" s="215"/>
      <c r="N253" s="216"/>
      <c r="O253" s="216"/>
      <c r="P253" s="216"/>
      <c r="Q253" s="216"/>
      <c r="R253" s="216"/>
      <c r="S253" s="216"/>
      <c r="T253" s="217"/>
      <c r="AT253" s="218" t="s">
        <v>160</v>
      </c>
      <c r="AU253" s="218" t="s">
        <v>80</v>
      </c>
      <c r="AV253" s="14" t="s">
        <v>158</v>
      </c>
      <c r="AW253" s="14" t="s">
        <v>27</v>
      </c>
      <c r="AX253" s="14" t="s">
        <v>78</v>
      </c>
      <c r="AY253" s="218" t="s">
        <v>151</v>
      </c>
    </row>
    <row r="254" spans="2:65" s="1" customFormat="1" ht="16.5" customHeight="1">
      <c r="B254" s="31"/>
      <c r="C254" s="177" t="s">
        <v>634</v>
      </c>
      <c r="D254" s="177" t="s">
        <v>153</v>
      </c>
      <c r="E254" s="178" t="s">
        <v>361</v>
      </c>
      <c r="F254" s="179" t="s">
        <v>362</v>
      </c>
      <c r="G254" s="180" t="s">
        <v>212</v>
      </c>
      <c r="H254" s="181">
        <v>5</v>
      </c>
      <c r="I254" s="182"/>
      <c r="J254" s="182">
        <f>ROUND(I254*H254,2)</f>
        <v>0</v>
      </c>
      <c r="K254" s="179" t="s">
        <v>1</v>
      </c>
      <c r="L254" s="35"/>
      <c r="M254" s="183" t="s">
        <v>1</v>
      </c>
      <c r="N254" s="184" t="s">
        <v>36</v>
      </c>
      <c r="O254" s="185">
        <v>0</v>
      </c>
      <c r="P254" s="185">
        <f>O254*H254</f>
        <v>0</v>
      </c>
      <c r="Q254" s="185">
        <v>0</v>
      </c>
      <c r="R254" s="185">
        <f>Q254*H254</f>
        <v>0</v>
      </c>
      <c r="S254" s="185">
        <v>0</v>
      </c>
      <c r="T254" s="186">
        <f>S254*H254</f>
        <v>0</v>
      </c>
      <c r="AR254" s="187" t="s">
        <v>158</v>
      </c>
      <c r="AT254" s="187" t="s">
        <v>153</v>
      </c>
      <c r="AU254" s="187" t="s">
        <v>80</v>
      </c>
      <c r="AY254" s="17" t="s">
        <v>151</v>
      </c>
      <c r="BE254" s="188">
        <f>IF(N254="základní",J254,0)</f>
        <v>0</v>
      </c>
      <c r="BF254" s="188">
        <f>IF(N254="snížená",J254,0)</f>
        <v>0</v>
      </c>
      <c r="BG254" s="188">
        <f>IF(N254="zákl. přenesená",J254,0)</f>
        <v>0</v>
      </c>
      <c r="BH254" s="188">
        <f>IF(N254="sníž. přenesená",J254,0)</f>
        <v>0</v>
      </c>
      <c r="BI254" s="188">
        <f>IF(N254="nulová",J254,0)</f>
        <v>0</v>
      </c>
      <c r="BJ254" s="17" t="s">
        <v>78</v>
      </c>
      <c r="BK254" s="188">
        <f>ROUND(I254*H254,2)</f>
        <v>0</v>
      </c>
      <c r="BL254" s="17" t="s">
        <v>158</v>
      </c>
      <c r="BM254" s="187" t="s">
        <v>635</v>
      </c>
    </row>
    <row r="255" spans="2:65" s="12" customFormat="1" ht="11.25">
      <c r="B255" s="189"/>
      <c r="C255" s="190"/>
      <c r="D255" s="191" t="s">
        <v>160</v>
      </c>
      <c r="E255" s="192" t="s">
        <v>1</v>
      </c>
      <c r="F255" s="193" t="s">
        <v>364</v>
      </c>
      <c r="G255" s="190"/>
      <c r="H255" s="192" t="s">
        <v>1</v>
      </c>
      <c r="I255" s="190"/>
      <c r="J255" s="190"/>
      <c r="K255" s="190"/>
      <c r="L255" s="194"/>
      <c r="M255" s="195"/>
      <c r="N255" s="196"/>
      <c r="O255" s="196"/>
      <c r="P255" s="196"/>
      <c r="Q255" s="196"/>
      <c r="R255" s="196"/>
      <c r="S255" s="196"/>
      <c r="T255" s="197"/>
      <c r="AT255" s="198" t="s">
        <v>160</v>
      </c>
      <c r="AU255" s="198" t="s">
        <v>80</v>
      </c>
      <c r="AV255" s="12" t="s">
        <v>78</v>
      </c>
      <c r="AW255" s="12" t="s">
        <v>27</v>
      </c>
      <c r="AX255" s="12" t="s">
        <v>71</v>
      </c>
      <c r="AY255" s="198" t="s">
        <v>151</v>
      </c>
    </row>
    <row r="256" spans="2:65" s="13" customFormat="1" ht="11.25">
      <c r="B256" s="199"/>
      <c r="C256" s="200"/>
      <c r="D256" s="191" t="s">
        <v>160</v>
      </c>
      <c r="E256" s="201" t="s">
        <v>1</v>
      </c>
      <c r="F256" s="202" t="s">
        <v>327</v>
      </c>
      <c r="G256" s="200"/>
      <c r="H256" s="203">
        <v>5</v>
      </c>
      <c r="I256" s="200"/>
      <c r="J256" s="200"/>
      <c r="K256" s="200"/>
      <c r="L256" s="204"/>
      <c r="M256" s="205"/>
      <c r="N256" s="206"/>
      <c r="O256" s="206"/>
      <c r="P256" s="206"/>
      <c r="Q256" s="206"/>
      <c r="R256" s="206"/>
      <c r="S256" s="206"/>
      <c r="T256" s="207"/>
      <c r="AT256" s="208" t="s">
        <v>160</v>
      </c>
      <c r="AU256" s="208" t="s">
        <v>80</v>
      </c>
      <c r="AV256" s="13" t="s">
        <v>80</v>
      </c>
      <c r="AW256" s="13" t="s">
        <v>27</v>
      </c>
      <c r="AX256" s="13" t="s">
        <v>71</v>
      </c>
      <c r="AY256" s="208" t="s">
        <v>151</v>
      </c>
    </row>
    <row r="257" spans="2:65" s="14" customFormat="1" ht="11.25">
      <c r="B257" s="209"/>
      <c r="C257" s="210"/>
      <c r="D257" s="191" t="s">
        <v>160</v>
      </c>
      <c r="E257" s="211" t="s">
        <v>1</v>
      </c>
      <c r="F257" s="212" t="s">
        <v>165</v>
      </c>
      <c r="G257" s="210"/>
      <c r="H257" s="213">
        <v>5</v>
      </c>
      <c r="I257" s="210"/>
      <c r="J257" s="210"/>
      <c r="K257" s="210"/>
      <c r="L257" s="214"/>
      <c r="M257" s="215"/>
      <c r="N257" s="216"/>
      <c r="O257" s="216"/>
      <c r="P257" s="216"/>
      <c r="Q257" s="216"/>
      <c r="R257" s="216"/>
      <c r="S257" s="216"/>
      <c r="T257" s="217"/>
      <c r="AT257" s="218" t="s">
        <v>160</v>
      </c>
      <c r="AU257" s="218" t="s">
        <v>80</v>
      </c>
      <c r="AV257" s="14" t="s">
        <v>158</v>
      </c>
      <c r="AW257" s="14" t="s">
        <v>27</v>
      </c>
      <c r="AX257" s="14" t="s">
        <v>78</v>
      </c>
      <c r="AY257" s="218" t="s">
        <v>151</v>
      </c>
    </row>
    <row r="258" spans="2:65" s="11" customFormat="1" ht="22.9" customHeight="1">
      <c r="B258" s="162"/>
      <c r="C258" s="163"/>
      <c r="D258" s="164" t="s">
        <v>70</v>
      </c>
      <c r="E258" s="175" t="s">
        <v>177</v>
      </c>
      <c r="F258" s="175" t="s">
        <v>365</v>
      </c>
      <c r="G258" s="163"/>
      <c r="H258" s="163"/>
      <c r="I258" s="163"/>
      <c r="J258" s="176">
        <f>BK258</f>
        <v>0</v>
      </c>
      <c r="K258" s="163"/>
      <c r="L258" s="167"/>
      <c r="M258" s="168"/>
      <c r="N258" s="169"/>
      <c r="O258" s="169"/>
      <c r="P258" s="170">
        <f>SUM(P259:P318)</f>
        <v>428.36024999999995</v>
      </c>
      <c r="Q258" s="169"/>
      <c r="R258" s="170">
        <f>SUM(R259:R318)</f>
        <v>2.158245</v>
      </c>
      <c r="S258" s="169"/>
      <c r="T258" s="171">
        <f>SUM(T259:T318)</f>
        <v>0</v>
      </c>
      <c r="AR258" s="172" t="s">
        <v>78</v>
      </c>
      <c r="AT258" s="173" t="s">
        <v>70</v>
      </c>
      <c r="AU258" s="173" t="s">
        <v>78</v>
      </c>
      <c r="AY258" s="172" t="s">
        <v>151</v>
      </c>
      <c r="BK258" s="174">
        <f>SUM(BK259:BK318)</f>
        <v>0</v>
      </c>
    </row>
    <row r="259" spans="2:65" s="1" customFormat="1" ht="24" customHeight="1">
      <c r="B259" s="31"/>
      <c r="C259" s="219" t="s">
        <v>636</v>
      </c>
      <c r="D259" s="219" t="s">
        <v>279</v>
      </c>
      <c r="E259" s="220" t="s">
        <v>367</v>
      </c>
      <c r="F259" s="221" t="s">
        <v>368</v>
      </c>
      <c r="G259" s="222" t="s">
        <v>369</v>
      </c>
      <c r="H259" s="223">
        <v>2</v>
      </c>
      <c r="I259" s="224"/>
      <c r="J259" s="224">
        <f>ROUND(I259*H259,2)</f>
        <v>0</v>
      </c>
      <c r="K259" s="221" t="s">
        <v>370</v>
      </c>
      <c r="L259" s="225"/>
      <c r="M259" s="226" t="s">
        <v>1</v>
      </c>
      <c r="N259" s="227" t="s">
        <v>36</v>
      </c>
      <c r="O259" s="185">
        <v>0</v>
      </c>
      <c r="P259" s="185">
        <f>O259*H259</f>
        <v>0</v>
      </c>
      <c r="Q259" s="185">
        <v>2.7E-2</v>
      </c>
      <c r="R259" s="185">
        <f>Q259*H259</f>
        <v>5.3999999999999999E-2</v>
      </c>
      <c r="S259" s="185">
        <v>0</v>
      </c>
      <c r="T259" s="186">
        <f>S259*H259</f>
        <v>0</v>
      </c>
      <c r="AR259" s="187" t="s">
        <v>177</v>
      </c>
      <c r="AT259" s="187" t="s">
        <v>279</v>
      </c>
      <c r="AU259" s="187" t="s">
        <v>80</v>
      </c>
      <c r="AY259" s="17" t="s">
        <v>151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17" t="s">
        <v>78</v>
      </c>
      <c r="BK259" s="188">
        <f>ROUND(I259*H259,2)</f>
        <v>0</v>
      </c>
      <c r="BL259" s="17" t="s">
        <v>158</v>
      </c>
      <c r="BM259" s="187" t="s">
        <v>637</v>
      </c>
    </row>
    <row r="260" spans="2:65" s="13" customFormat="1" ht="11.25">
      <c r="B260" s="199"/>
      <c r="C260" s="200"/>
      <c r="D260" s="191" t="s">
        <v>160</v>
      </c>
      <c r="E260" s="201" t="s">
        <v>1</v>
      </c>
      <c r="F260" s="202" t="s">
        <v>80</v>
      </c>
      <c r="G260" s="200"/>
      <c r="H260" s="203">
        <v>2</v>
      </c>
      <c r="I260" s="200"/>
      <c r="J260" s="200"/>
      <c r="K260" s="200"/>
      <c r="L260" s="204"/>
      <c r="M260" s="205"/>
      <c r="N260" s="206"/>
      <c r="O260" s="206"/>
      <c r="P260" s="206"/>
      <c r="Q260" s="206"/>
      <c r="R260" s="206"/>
      <c r="S260" s="206"/>
      <c r="T260" s="207"/>
      <c r="AT260" s="208" t="s">
        <v>160</v>
      </c>
      <c r="AU260" s="208" t="s">
        <v>80</v>
      </c>
      <c r="AV260" s="13" t="s">
        <v>80</v>
      </c>
      <c r="AW260" s="13" t="s">
        <v>27</v>
      </c>
      <c r="AX260" s="13" t="s">
        <v>71</v>
      </c>
      <c r="AY260" s="208" t="s">
        <v>151</v>
      </c>
    </row>
    <row r="261" spans="2:65" s="14" customFormat="1" ht="11.25">
      <c r="B261" s="209"/>
      <c r="C261" s="210"/>
      <c r="D261" s="191" t="s">
        <v>160</v>
      </c>
      <c r="E261" s="211" t="s">
        <v>1</v>
      </c>
      <c r="F261" s="212" t="s">
        <v>165</v>
      </c>
      <c r="G261" s="210"/>
      <c r="H261" s="213">
        <v>2</v>
      </c>
      <c r="I261" s="210"/>
      <c r="J261" s="210"/>
      <c r="K261" s="210"/>
      <c r="L261" s="214"/>
      <c r="M261" s="215"/>
      <c r="N261" s="216"/>
      <c r="O261" s="216"/>
      <c r="P261" s="216"/>
      <c r="Q261" s="216"/>
      <c r="R261" s="216"/>
      <c r="S261" s="216"/>
      <c r="T261" s="217"/>
      <c r="AT261" s="218" t="s">
        <v>160</v>
      </c>
      <c r="AU261" s="218" t="s">
        <v>80</v>
      </c>
      <c r="AV261" s="14" t="s">
        <v>158</v>
      </c>
      <c r="AW261" s="14" t="s">
        <v>27</v>
      </c>
      <c r="AX261" s="14" t="s">
        <v>78</v>
      </c>
      <c r="AY261" s="218" t="s">
        <v>151</v>
      </c>
    </row>
    <row r="262" spans="2:65" s="1" customFormat="1" ht="16.5" customHeight="1">
      <c r="B262" s="31"/>
      <c r="C262" s="219" t="s">
        <v>329</v>
      </c>
      <c r="D262" s="219" t="s">
        <v>279</v>
      </c>
      <c r="E262" s="220" t="s">
        <v>373</v>
      </c>
      <c r="F262" s="221" t="s">
        <v>374</v>
      </c>
      <c r="G262" s="222" t="s">
        <v>369</v>
      </c>
      <c r="H262" s="223">
        <v>2</v>
      </c>
      <c r="I262" s="224"/>
      <c r="J262" s="224">
        <f>ROUND(I262*H262,2)</f>
        <v>0</v>
      </c>
      <c r="K262" s="221" t="s">
        <v>370</v>
      </c>
      <c r="L262" s="225"/>
      <c r="M262" s="226" t="s">
        <v>1</v>
      </c>
      <c r="N262" s="227" t="s">
        <v>36</v>
      </c>
      <c r="O262" s="185">
        <v>0</v>
      </c>
      <c r="P262" s="185">
        <f>O262*H262</f>
        <v>0</v>
      </c>
      <c r="Q262" s="185">
        <v>2.9499999999999998E-2</v>
      </c>
      <c r="R262" s="185">
        <f>Q262*H262</f>
        <v>5.8999999999999997E-2</v>
      </c>
      <c r="S262" s="185">
        <v>0</v>
      </c>
      <c r="T262" s="186">
        <f>S262*H262</f>
        <v>0</v>
      </c>
      <c r="AR262" s="187" t="s">
        <v>177</v>
      </c>
      <c r="AT262" s="187" t="s">
        <v>279</v>
      </c>
      <c r="AU262" s="187" t="s">
        <v>80</v>
      </c>
      <c r="AY262" s="17" t="s">
        <v>151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7" t="s">
        <v>78</v>
      </c>
      <c r="BK262" s="188">
        <f>ROUND(I262*H262,2)</f>
        <v>0</v>
      </c>
      <c r="BL262" s="17" t="s">
        <v>158</v>
      </c>
      <c r="BM262" s="187" t="s">
        <v>638</v>
      </c>
    </row>
    <row r="263" spans="2:65" s="1" customFormat="1" ht="24" customHeight="1">
      <c r="B263" s="31"/>
      <c r="C263" s="219" t="s">
        <v>335</v>
      </c>
      <c r="D263" s="219" t="s">
        <v>279</v>
      </c>
      <c r="E263" s="220" t="s">
        <v>377</v>
      </c>
      <c r="F263" s="221" t="s">
        <v>378</v>
      </c>
      <c r="G263" s="222" t="s">
        <v>369</v>
      </c>
      <c r="H263" s="223">
        <v>2</v>
      </c>
      <c r="I263" s="224"/>
      <c r="J263" s="224">
        <f>ROUND(I263*H263,2)</f>
        <v>0</v>
      </c>
      <c r="K263" s="221" t="s">
        <v>1</v>
      </c>
      <c r="L263" s="225"/>
      <c r="M263" s="226" t="s">
        <v>1</v>
      </c>
      <c r="N263" s="227" t="s">
        <v>36</v>
      </c>
      <c r="O263" s="185">
        <v>0</v>
      </c>
      <c r="P263" s="185">
        <f>O263*H263</f>
        <v>0</v>
      </c>
      <c r="Q263" s="185">
        <v>7.7000000000000002E-3</v>
      </c>
      <c r="R263" s="185">
        <f>Q263*H263</f>
        <v>1.54E-2</v>
      </c>
      <c r="S263" s="185">
        <v>0</v>
      </c>
      <c r="T263" s="186">
        <f>S263*H263</f>
        <v>0</v>
      </c>
      <c r="AR263" s="187" t="s">
        <v>177</v>
      </c>
      <c r="AT263" s="187" t="s">
        <v>279</v>
      </c>
      <c r="AU263" s="187" t="s">
        <v>80</v>
      </c>
      <c r="AY263" s="17" t="s">
        <v>151</v>
      </c>
      <c r="BE263" s="188">
        <f>IF(N263="základní",J263,0)</f>
        <v>0</v>
      </c>
      <c r="BF263" s="188">
        <f>IF(N263="snížená",J263,0)</f>
        <v>0</v>
      </c>
      <c r="BG263" s="188">
        <f>IF(N263="zákl. přenesená",J263,0)</f>
        <v>0</v>
      </c>
      <c r="BH263" s="188">
        <f>IF(N263="sníž. přenesená",J263,0)</f>
        <v>0</v>
      </c>
      <c r="BI263" s="188">
        <f>IF(N263="nulová",J263,0)</f>
        <v>0</v>
      </c>
      <c r="BJ263" s="17" t="s">
        <v>78</v>
      </c>
      <c r="BK263" s="188">
        <f>ROUND(I263*H263,2)</f>
        <v>0</v>
      </c>
      <c r="BL263" s="17" t="s">
        <v>158</v>
      </c>
      <c r="BM263" s="187" t="s">
        <v>639</v>
      </c>
    </row>
    <row r="264" spans="2:65" s="1" customFormat="1" ht="16.5" customHeight="1">
      <c r="B264" s="31"/>
      <c r="C264" s="219" t="s">
        <v>343</v>
      </c>
      <c r="D264" s="219" t="s">
        <v>279</v>
      </c>
      <c r="E264" s="220" t="s">
        <v>381</v>
      </c>
      <c r="F264" s="221" t="s">
        <v>382</v>
      </c>
      <c r="G264" s="222" t="s">
        <v>369</v>
      </c>
      <c r="H264" s="223">
        <v>2</v>
      </c>
      <c r="I264" s="224"/>
      <c r="J264" s="224">
        <f>ROUND(I264*H264,2)</f>
        <v>0</v>
      </c>
      <c r="K264" s="221" t="s">
        <v>383</v>
      </c>
      <c r="L264" s="225"/>
      <c r="M264" s="226" t="s">
        <v>1</v>
      </c>
      <c r="N264" s="227" t="s">
        <v>36</v>
      </c>
      <c r="O264" s="185">
        <v>0</v>
      </c>
      <c r="P264" s="185">
        <f>O264*H264</f>
        <v>0</v>
      </c>
      <c r="Q264" s="185">
        <v>1.41E-2</v>
      </c>
      <c r="R264" s="185">
        <f>Q264*H264</f>
        <v>2.8199999999999999E-2</v>
      </c>
      <c r="S264" s="185">
        <v>0</v>
      </c>
      <c r="T264" s="186">
        <f>S264*H264</f>
        <v>0</v>
      </c>
      <c r="AR264" s="187" t="s">
        <v>177</v>
      </c>
      <c r="AT264" s="187" t="s">
        <v>279</v>
      </c>
      <c r="AU264" s="187" t="s">
        <v>80</v>
      </c>
      <c r="AY264" s="17" t="s">
        <v>151</v>
      </c>
      <c r="BE264" s="188">
        <f>IF(N264="základní",J264,0)</f>
        <v>0</v>
      </c>
      <c r="BF264" s="188">
        <f>IF(N264="snížená",J264,0)</f>
        <v>0</v>
      </c>
      <c r="BG264" s="188">
        <f>IF(N264="zákl. přenesená",J264,0)</f>
        <v>0</v>
      </c>
      <c r="BH264" s="188">
        <f>IF(N264="sníž. přenesená",J264,0)</f>
        <v>0</v>
      </c>
      <c r="BI264" s="188">
        <f>IF(N264="nulová",J264,0)</f>
        <v>0</v>
      </c>
      <c r="BJ264" s="17" t="s">
        <v>78</v>
      </c>
      <c r="BK264" s="188">
        <f>ROUND(I264*H264,2)</f>
        <v>0</v>
      </c>
      <c r="BL264" s="17" t="s">
        <v>158</v>
      </c>
      <c r="BM264" s="187" t="s">
        <v>640</v>
      </c>
    </row>
    <row r="265" spans="2:65" s="1" customFormat="1" ht="16.5" customHeight="1">
      <c r="B265" s="31"/>
      <c r="C265" s="177" t="s">
        <v>352</v>
      </c>
      <c r="D265" s="177" t="s">
        <v>153</v>
      </c>
      <c r="E265" s="178" t="s">
        <v>386</v>
      </c>
      <c r="F265" s="179" t="s">
        <v>387</v>
      </c>
      <c r="G265" s="180" t="s">
        <v>369</v>
      </c>
      <c r="H265" s="181">
        <v>26</v>
      </c>
      <c r="I265" s="182"/>
      <c r="J265" s="182">
        <f>ROUND(I265*H265,2)</f>
        <v>0</v>
      </c>
      <c r="K265" s="179" t="s">
        <v>168</v>
      </c>
      <c r="L265" s="35"/>
      <c r="M265" s="183" t="s">
        <v>1</v>
      </c>
      <c r="N265" s="184" t="s">
        <v>36</v>
      </c>
      <c r="O265" s="185">
        <v>1.488</v>
      </c>
      <c r="P265" s="185">
        <f>O265*H265</f>
        <v>38.688000000000002</v>
      </c>
      <c r="Q265" s="185">
        <v>1.04E-2</v>
      </c>
      <c r="R265" s="185">
        <f>Q265*H265</f>
        <v>0.27039999999999997</v>
      </c>
      <c r="S265" s="185">
        <v>0</v>
      </c>
      <c r="T265" s="186">
        <f>S265*H265</f>
        <v>0</v>
      </c>
      <c r="AR265" s="187" t="s">
        <v>232</v>
      </c>
      <c r="AT265" s="187" t="s">
        <v>153</v>
      </c>
      <c r="AU265" s="187" t="s">
        <v>80</v>
      </c>
      <c r="AY265" s="17" t="s">
        <v>151</v>
      </c>
      <c r="BE265" s="188">
        <f>IF(N265="základní",J265,0)</f>
        <v>0</v>
      </c>
      <c r="BF265" s="188">
        <f>IF(N265="snížená",J265,0)</f>
        <v>0</v>
      </c>
      <c r="BG265" s="188">
        <f>IF(N265="zákl. přenesená",J265,0)</f>
        <v>0</v>
      </c>
      <c r="BH265" s="188">
        <f>IF(N265="sníž. přenesená",J265,0)</f>
        <v>0</v>
      </c>
      <c r="BI265" s="188">
        <f>IF(N265="nulová",J265,0)</f>
        <v>0</v>
      </c>
      <c r="BJ265" s="17" t="s">
        <v>78</v>
      </c>
      <c r="BK265" s="188">
        <f>ROUND(I265*H265,2)</f>
        <v>0</v>
      </c>
      <c r="BL265" s="17" t="s">
        <v>232</v>
      </c>
      <c r="BM265" s="187" t="s">
        <v>641</v>
      </c>
    </row>
    <row r="266" spans="2:65" s="12" customFormat="1" ht="11.25">
      <c r="B266" s="189"/>
      <c r="C266" s="190"/>
      <c r="D266" s="191" t="s">
        <v>160</v>
      </c>
      <c r="E266" s="192" t="s">
        <v>1</v>
      </c>
      <c r="F266" s="193" t="s">
        <v>389</v>
      </c>
      <c r="G266" s="190"/>
      <c r="H266" s="192" t="s">
        <v>1</v>
      </c>
      <c r="I266" s="190"/>
      <c r="J266" s="190"/>
      <c r="K266" s="190"/>
      <c r="L266" s="194"/>
      <c r="M266" s="195"/>
      <c r="N266" s="196"/>
      <c r="O266" s="196"/>
      <c r="P266" s="196"/>
      <c r="Q266" s="196"/>
      <c r="R266" s="196"/>
      <c r="S266" s="196"/>
      <c r="T266" s="197"/>
      <c r="AT266" s="198" t="s">
        <v>160</v>
      </c>
      <c r="AU266" s="198" t="s">
        <v>80</v>
      </c>
      <c r="AV266" s="12" t="s">
        <v>78</v>
      </c>
      <c r="AW266" s="12" t="s">
        <v>27</v>
      </c>
      <c r="AX266" s="12" t="s">
        <v>71</v>
      </c>
      <c r="AY266" s="198" t="s">
        <v>151</v>
      </c>
    </row>
    <row r="267" spans="2:65" s="13" customFormat="1" ht="11.25">
      <c r="B267" s="199"/>
      <c r="C267" s="200"/>
      <c r="D267" s="191" t="s">
        <v>160</v>
      </c>
      <c r="E267" s="201" t="s">
        <v>1</v>
      </c>
      <c r="F267" s="202" t="s">
        <v>289</v>
      </c>
      <c r="G267" s="200"/>
      <c r="H267" s="203">
        <v>26</v>
      </c>
      <c r="I267" s="200"/>
      <c r="J267" s="200"/>
      <c r="K267" s="200"/>
      <c r="L267" s="204"/>
      <c r="M267" s="205"/>
      <c r="N267" s="206"/>
      <c r="O267" s="206"/>
      <c r="P267" s="206"/>
      <c r="Q267" s="206"/>
      <c r="R267" s="206"/>
      <c r="S267" s="206"/>
      <c r="T267" s="207"/>
      <c r="AT267" s="208" t="s">
        <v>160</v>
      </c>
      <c r="AU267" s="208" t="s">
        <v>80</v>
      </c>
      <c r="AV267" s="13" t="s">
        <v>80</v>
      </c>
      <c r="AW267" s="13" t="s">
        <v>27</v>
      </c>
      <c r="AX267" s="13" t="s">
        <v>71</v>
      </c>
      <c r="AY267" s="208" t="s">
        <v>151</v>
      </c>
    </row>
    <row r="268" spans="2:65" s="14" customFormat="1" ht="11.25">
      <c r="B268" s="209"/>
      <c r="C268" s="210"/>
      <c r="D268" s="191" t="s">
        <v>160</v>
      </c>
      <c r="E268" s="211" t="s">
        <v>1</v>
      </c>
      <c r="F268" s="212" t="s">
        <v>165</v>
      </c>
      <c r="G268" s="210"/>
      <c r="H268" s="213">
        <v>26</v>
      </c>
      <c r="I268" s="210"/>
      <c r="J268" s="210"/>
      <c r="K268" s="210"/>
      <c r="L268" s="214"/>
      <c r="M268" s="215"/>
      <c r="N268" s="216"/>
      <c r="O268" s="216"/>
      <c r="P268" s="216"/>
      <c r="Q268" s="216"/>
      <c r="R268" s="216"/>
      <c r="S268" s="216"/>
      <c r="T268" s="217"/>
      <c r="AT268" s="218" t="s">
        <v>160</v>
      </c>
      <c r="AU268" s="218" t="s">
        <v>80</v>
      </c>
      <c r="AV268" s="14" t="s">
        <v>158</v>
      </c>
      <c r="AW268" s="14" t="s">
        <v>27</v>
      </c>
      <c r="AX268" s="14" t="s">
        <v>78</v>
      </c>
      <c r="AY268" s="218" t="s">
        <v>151</v>
      </c>
    </row>
    <row r="269" spans="2:65" s="1" customFormat="1" ht="24" customHeight="1">
      <c r="B269" s="31"/>
      <c r="C269" s="219" t="s">
        <v>360</v>
      </c>
      <c r="D269" s="219" t="s">
        <v>279</v>
      </c>
      <c r="E269" s="220" t="s">
        <v>392</v>
      </c>
      <c r="F269" s="221" t="s">
        <v>642</v>
      </c>
      <c r="G269" s="222" t="s">
        <v>369</v>
      </c>
      <c r="H269" s="223">
        <v>1</v>
      </c>
      <c r="I269" s="224"/>
      <c r="J269" s="224">
        <f>ROUND(I269*H269,2)</f>
        <v>0</v>
      </c>
      <c r="K269" s="221" t="s">
        <v>383</v>
      </c>
      <c r="L269" s="225"/>
      <c r="M269" s="226" t="s">
        <v>1</v>
      </c>
      <c r="N269" s="227" t="s">
        <v>36</v>
      </c>
      <c r="O269" s="185">
        <v>0</v>
      </c>
      <c r="P269" s="185">
        <f>O269*H269</f>
        <v>0</v>
      </c>
      <c r="Q269" s="185">
        <v>2.0049999999999998E-2</v>
      </c>
      <c r="R269" s="185">
        <f>Q269*H269</f>
        <v>2.0049999999999998E-2</v>
      </c>
      <c r="S269" s="185">
        <v>0</v>
      </c>
      <c r="T269" s="186">
        <f>S269*H269</f>
        <v>0</v>
      </c>
      <c r="AR269" s="187" t="s">
        <v>394</v>
      </c>
      <c r="AT269" s="187" t="s">
        <v>279</v>
      </c>
      <c r="AU269" s="187" t="s">
        <v>80</v>
      </c>
      <c r="AY269" s="17" t="s">
        <v>151</v>
      </c>
      <c r="BE269" s="188">
        <f>IF(N269="základní",J269,0)</f>
        <v>0</v>
      </c>
      <c r="BF269" s="188">
        <f>IF(N269="snížená",J269,0)</f>
        <v>0</v>
      </c>
      <c r="BG269" s="188">
        <f>IF(N269="zákl. přenesená",J269,0)</f>
        <v>0</v>
      </c>
      <c r="BH269" s="188">
        <f>IF(N269="sníž. přenesená",J269,0)</f>
        <v>0</v>
      </c>
      <c r="BI269" s="188">
        <f>IF(N269="nulová",J269,0)</f>
        <v>0</v>
      </c>
      <c r="BJ269" s="17" t="s">
        <v>78</v>
      </c>
      <c r="BK269" s="188">
        <f>ROUND(I269*H269,2)</f>
        <v>0</v>
      </c>
      <c r="BL269" s="17" t="s">
        <v>232</v>
      </c>
      <c r="BM269" s="187" t="s">
        <v>643</v>
      </c>
    </row>
    <row r="270" spans="2:65" s="1" customFormat="1" ht="24" customHeight="1">
      <c r="B270" s="31"/>
      <c r="C270" s="219" t="s">
        <v>644</v>
      </c>
      <c r="D270" s="219" t="s">
        <v>279</v>
      </c>
      <c r="E270" s="220" t="s">
        <v>645</v>
      </c>
      <c r="F270" s="221" t="s">
        <v>646</v>
      </c>
      <c r="G270" s="222" t="s">
        <v>369</v>
      </c>
      <c r="H270" s="223">
        <v>1</v>
      </c>
      <c r="I270" s="224"/>
      <c r="J270" s="224">
        <f>ROUND(I270*H270,2)</f>
        <v>0</v>
      </c>
      <c r="K270" s="221" t="s">
        <v>383</v>
      </c>
      <c r="L270" s="225"/>
      <c r="M270" s="226" t="s">
        <v>1</v>
      </c>
      <c r="N270" s="227" t="s">
        <v>36</v>
      </c>
      <c r="O270" s="185">
        <v>0</v>
      </c>
      <c r="P270" s="185">
        <f>O270*H270</f>
        <v>0</v>
      </c>
      <c r="Q270" s="185">
        <v>9.6000000000000002E-4</v>
      </c>
      <c r="R270" s="185">
        <f>Q270*H270</f>
        <v>9.6000000000000002E-4</v>
      </c>
      <c r="S270" s="185">
        <v>0</v>
      </c>
      <c r="T270" s="186">
        <f>S270*H270</f>
        <v>0</v>
      </c>
      <c r="AR270" s="187" t="s">
        <v>394</v>
      </c>
      <c r="AT270" s="187" t="s">
        <v>279</v>
      </c>
      <c r="AU270" s="187" t="s">
        <v>80</v>
      </c>
      <c r="AY270" s="17" t="s">
        <v>151</v>
      </c>
      <c r="BE270" s="188">
        <f>IF(N270="základní",J270,0)</f>
        <v>0</v>
      </c>
      <c r="BF270" s="188">
        <f>IF(N270="snížená",J270,0)</f>
        <v>0</v>
      </c>
      <c r="BG270" s="188">
        <f>IF(N270="zákl. přenesená",J270,0)</f>
        <v>0</v>
      </c>
      <c r="BH270" s="188">
        <f>IF(N270="sníž. přenesená",J270,0)</f>
        <v>0</v>
      </c>
      <c r="BI270" s="188">
        <f>IF(N270="nulová",J270,0)</f>
        <v>0</v>
      </c>
      <c r="BJ270" s="17" t="s">
        <v>78</v>
      </c>
      <c r="BK270" s="188">
        <f>ROUND(I270*H270,2)</f>
        <v>0</v>
      </c>
      <c r="BL270" s="17" t="s">
        <v>232</v>
      </c>
      <c r="BM270" s="187" t="s">
        <v>647</v>
      </c>
    </row>
    <row r="271" spans="2:65" s="1" customFormat="1" ht="24" customHeight="1">
      <c r="B271" s="31"/>
      <c r="C271" s="219" t="s">
        <v>648</v>
      </c>
      <c r="D271" s="219" t="s">
        <v>279</v>
      </c>
      <c r="E271" s="220" t="s">
        <v>421</v>
      </c>
      <c r="F271" s="221" t="s">
        <v>422</v>
      </c>
      <c r="G271" s="222" t="s">
        <v>369</v>
      </c>
      <c r="H271" s="223">
        <v>1</v>
      </c>
      <c r="I271" s="224"/>
      <c r="J271" s="224">
        <f>ROUND(I271*H271,2)</f>
        <v>0</v>
      </c>
      <c r="K271" s="221" t="s">
        <v>383</v>
      </c>
      <c r="L271" s="225"/>
      <c r="M271" s="226" t="s">
        <v>1</v>
      </c>
      <c r="N271" s="227" t="s">
        <v>36</v>
      </c>
      <c r="O271" s="185">
        <v>0</v>
      </c>
      <c r="P271" s="185">
        <f>O271*H271</f>
        <v>0</v>
      </c>
      <c r="Q271" s="185">
        <v>1.49E-2</v>
      </c>
      <c r="R271" s="185">
        <f>Q271*H271</f>
        <v>1.49E-2</v>
      </c>
      <c r="S271" s="185">
        <v>0</v>
      </c>
      <c r="T271" s="186">
        <f>S271*H271</f>
        <v>0</v>
      </c>
      <c r="AR271" s="187" t="s">
        <v>394</v>
      </c>
      <c r="AT271" s="187" t="s">
        <v>279</v>
      </c>
      <c r="AU271" s="187" t="s">
        <v>80</v>
      </c>
      <c r="AY271" s="17" t="s">
        <v>151</v>
      </c>
      <c r="BE271" s="188">
        <f>IF(N271="základní",J271,0)</f>
        <v>0</v>
      </c>
      <c r="BF271" s="188">
        <f>IF(N271="snížená",J271,0)</f>
        <v>0</v>
      </c>
      <c r="BG271" s="188">
        <f>IF(N271="zákl. přenesená",J271,0)</f>
        <v>0</v>
      </c>
      <c r="BH271" s="188">
        <f>IF(N271="sníž. přenesená",J271,0)</f>
        <v>0</v>
      </c>
      <c r="BI271" s="188">
        <f>IF(N271="nulová",J271,0)</f>
        <v>0</v>
      </c>
      <c r="BJ271" s="17" t="s">
        <v>78</v>
      </c>
      <c r="BK271" s="188">
        <f>ROUND(I271*H271,2)</f>
        <v>0</v>
      </c>
      <c r="BL271" s="17" t="s">
        <v>232</v>
      </c>
      <c r="BM271" s="187" t="s">
        <v>649</v>
      </c>
    </row>
    <row r="272" spans="2:65" s="1" customFormat="1" ht="24" customHeight="1">
      <c r="B272" s="31"/>
      <c r="C272" s="219" t="s">
        <v>650</v>
      </c>
      <c r="D272" s="219" t="s">
        <v>279</v>
      </c>
      <c r="E272" s="220" t="s">
        <v>436</v>
      </c>
      <c r="F272" s="221" t="s">
        <v>437</v>
      </c>
      <c r="G272" s="222" t="s">
        <v>369</v>
      </c>
      <c r="H272" s="223">
        <v>8</v>
      </c>
      <c r="I272" s="224"/>
      <c r="J272" s="224">
        <f>ROUND(I272*H272,2)</f>
        <v>0</v>
      </c>
      <c r="K272" s="221" t="s">
        <v>1</v>
      </c>
      <c r="L272" s="225"/>
      <c r="M272" s="226" t="s">
        <v>1</v>
      </c>
      <c r="N272" s="227" t="s">
        <v>36</v>
      </c>
      <c r="O272" s="185">
        <v>0</v>
      </c>
      <c r="P272" s="185">
        <f>O272*H272</f>
        <v>0</v>
      </c>
      <c r="Q272" s="185">
        <v>3.8999999999999999E-4</v>
      </c>
      <c r="R272" s="185">
        <f>Q272*H272</f>
        <v>3.1199999999999999E-3</v>
      </c>
      <c r="S272" s="185">
        <v>0</v>
      </c>
      <c r="T272" s="186">
        <f>S272*H272</f>
        <v>0</v>
      </c>
      <c r="AR272" s="187" t="s">
        <v>394</v>
      </c>
      <c r="AT272" s="187" t="s">
        <v>279</v>
      </c>
      <c r="AU272" s="187" t="s">
        <v>80</v>
      </c>
      <c r="AY272" s="17" t="s">
        <v>151</v>
      </c>
      <c r="BE272" s="188">
        <f>IF(N272="základní",J272,0)</f>
        <v>0</v>
      </c>
      <c r="BF272" s="188">
        <f>IF(N272="snížená",J272,0)</f>
        <v>0</v>
      </c>
      <c r="BG272" s="188">
        <f>IF(N272="zákl. přenesená",J272,0)</f>
        <v>0</v>
      </c>
      <c r="BH272" s="188">
        <f>IF(N272="sníž. přenesená",J272,0)</f>
        <v>0</v>
      </c>
      <c r="BI272" s="188">
        <f>IF(N272="nulová",J272,0)</f>
        <v>0</v>
      </c>
      <c r="BJ272" s="17" t="s">
        <v>78</v>
      </c>
      <c r="BK272" s="188">
        <f>ROUND(I272*H272,2)</f>
        <v>0</v>
      </c>
      <c r="BL272" s="17" t="s">
        <v>232</v>
      </c>
      <c r="BM272" s="187" t="s">
        <v>651</v>
      </c>
    </row>
    <row r="273" spans="2:65" s="13" customFormat="1" ht="11.25">
      <c r="B273" s="199"/>
      <c r="C273" s="200"/>
      <c r="D273" s="191" t="s">
        <v>160</v>
      </c>
      <c r="E273" s="201" t="s">
        <v>1</v>
      </c>
      <c r="F273" s="202" t="s">
        <v>177</v>
      </c>
      <c r="G273" s="200"/>
      <c r="H273" s="203">
        <v>8</v>
      </c>
      <c r="I273" s="200"/>
      <c r="J273" s="200"/>
      <c r="K273" s="200"/>
      <c r="L273" s="204"/>
      <c r="M273" s="205"/>
      <c r="N273" s="206"/>
      <c r="O273" s="206"/>
      <c r="P273" s="206"/>
      <c r="Q273" s="206"/>
      <c r="R273" s="206"/>
      <c r="S273" s="206"/>
      <c r="T273" s="207"/>
      <c r="AT273" s="208" t="s">
        <v>160</v>
      </c>
      <c r="AU273" s="208" t="s">
        <v>80</v>
      </c>
      <c r="AV273" s="13" t="s">
        <v>80</v>
      </c>
      <c r="AW273" s="13" t="s">
        <v>27</v>
      </c>
      <c r="AX273" s="13" t="s">
        <v>71</v>
      </c>
      <c r="AY273" s="208" t="s">
        <v>151</v>
      </c>
    </row>
    <row r="274" spans="2:65" s="14" customFormat="1" ht="11.25">
      <c r="B274" s="209"/>
      <c r="C274" s="210"/>
      <c r="D274" s="191" t="s">
        <v>160</v>
      </c>
      <c r="E274" s="211" t="s">
        <v>1</v>
      </c>
      <c r="F274" s="212" t="s">
        <v>165</v>
      </c>
      <c r="G274" s="210"/>
      <c r="H274" s="213">
        <v>8</v>
      </c>
      <c r="I274" s="210"/>
      <c r="J274" s="210"/>
      <c r="K274" s="210"/>
      <c r="L274" s="214"/>
      <c r="M274" s="215"/>
      <c r="N274" s="216"/>
      <c r="O274" s="216"/>
      <c r="P274" s="216"/>
      <c r="Q274" s="216"/>
      <c r="R274" s="216"/>
      <c r="S274" s="216"/>
      <c r="T274" s="217"/>
      <c r="AT274" s="218" t="s">
        <v>160</v>
      </c>
      <c r="AU274" s="218" t="s">
        <v>80</v>
      </c>
      <c r="AV274" s="14" t="s">
        <v>158</v>
      </c>
      <c r="AW274" s="14" t="s">
        <v>27</v>
      </c>
      <c r="AX274" s="14" t="s">
        <v>78</v>
      </c>
      <c r="AY274" s="218" t="s">
        <v>151</v>
      </c>
    </row>
    <row r="275" spans="2:65" s="1" customFormat="1" ht="16.5" customHeight="1">
      <c r="B275" s="31"/>
      <c r="C275" s="219" t="s">
        <v>652</v>
      </c>
      <c r="D275" s="219" t="s">
        <v>279</v>
      </c>
      <c r="E275" s="220" t="s">
        <v>444</v>
      </c>
      <c r="F275" s="221" t="s">
        <v>445</v>
      </c>
      <c r="G275" s="222" t="s">
        <v>369</v>
      </c>
      <c r="H275" s="223">
        <v>1</v>
      </c>
      <c r="I275" s="224"/>
      <c r="J275" s="224">
        <f>ROUND(I275*H275,2)</f>
        <v>0</v>
      </c>
      <c r="K275" s="221" t="s">
        <v>1</v>
      </c>
      <c r="L275" s="225"/>
      <c r="M275" s="226" t="s">
        <v>1</v>
      </c>
      <c r="N275" s="227" t="s">
        <v>36</v>
      </c>
      <c r="O275" s="185">
        <v>0</v>
      </c>
      <c r="P275" s="185">
        <f>O275*H275</f>
        <v>0</v>
      </c>
      <c r="Q275" s="185">
        <v>1.4E-3</v>
      </c>
      <c r="R275" s="185">
        <f>Q275*H275</f>
        <v>1.4E-3</v>
      </c>
      <c r="S275" s="185">
        <v>0</v>
      </c>
      <c r="T275" s="186">
        <f>S275*H275</f>
        <v>0</v>
      </c>
      <c r="AR275" s="187" t="s">
        <v>394</v>
      </c>
      <c r="AT275" s="187" t="s">
        <v>279</v>
      </c>
      <c r="AU275" s="187" t="s">
        <v>80</v>
      </c>
      <c r="AY275" s="17" t="s">
        <v>151</v>
      </c>
      <c r="BE275" s="188">
        <f>IF(N275="základní",J275,0)</f>
        <v>0</v>
      </c>
      <c r="BF275" s="188">
        <f>IF(N275="snížená",J275,0)</f>
        <v>0</v>
      </c>
      <c r="BG275" s="188">
        <f>IF(N275="zákl. přenesená",J275,0)</f>
        <v>0</v>
      </c>
      <c r="BH275" s="188">
        <f>IF(N275="sníž. přenesená",J275,0)</f>
        <v>0</v>
      </c>
      <c r="BI275" s="188">
        <f>IF(N275="nulová",J275,0)</f>
        <v>0</v>
      </c>
      <c r="BJ275" s="17" t="s">
        <v>78</v>
      </c>
      <c r="BK275" s="188">
        <f>ROUND(I275*H275,2)</f>
        <v>0</v>
      </c>
      <c r="BL275" s="17" t="s">
        <v>232</v>
      </c>
      <c r="BM275" s="187" t="s">
        <v>653</v>
      </c>
    </row>
    <row r="276" spans="2:65" s="13" customFormat="1" ht="11.25">
      <c r="B276" s="199"/>
      <c r="C276" s="200"/>
      <c r="D276" s="191" t="s">
        <v>160</v>
      </c>
      <c r="E276" s="201" t="s">
        <v>1</v>
      </c>
      <c r="F276" s="202" t="s">
        <v>78</v>
      </c>
      <c r="G276" s="200"/>
      <c r="H276" s="203">
        <v>1</v>
      </c>
      <c r="I276" s="200"/>
      <c r="J276" s="200"/>
      <c r="K276" s="200"/>
      <c r="L276" s="204"/>
      <c r="M276" s="205"/>
      <c r="N276" s="206"/>
      <c r="O276" s="206"/>
      <c r="P276" s="206"/>
      <c r="Q276" s="206"/>
      <c r="R276" s="206"/>
      <c r="S276" s="206"/>
      <c r="T276" s="207"/>
      <c r="AT276" s="208" t="s">
        <v>160</v>
      </c>
      <c r="AU276" s="208" t="s">
        <v>80</v>
      </c>
      <c r="AV276" s="13" t="s">
        <v>80</v>
      </c>
      <c r="AW276" s="13" t="s">
        <v>27</v>
      </c>
      <c r="AX276" s="13" t="s">
        <v>71</v>
      </c>
      <c r="AY276" s="208" t="s">
        <v>151</v>
      </c>
    </row>
    <row r="277" spans="2:65" s="14" customFormat="1" ht="11.25">
      <c r="B277" s="209"/>
      <c r="C277" s="210"/>
      <c r="D277" s="191" t="s">
        <v>160</v>
      </c>
      <c r="E277" s="211" t="s">
        <v>1</v>
      </c>
      <c r="F277" s="212" t="s">
        <v>165</v>
      </c>
      <c r="G277" s="210"/>
      <c r="H277" s="213">
        <v>1</v>
      </c>
      <c r="I277" s="210"/>
      <c r="J277" s="210"/>
      <c r="K277" s="210"/>
      <c r="L277" s="214"/>
      <c r="M277" s="215"/>
      <c r="N277" s="216"/>
      <c r="O277" s="216"/>
      <c r="P277" s="216"/>
      <c r="Q277" s="216"/>
      <c r="R277" s="216"/>
      <c r="S277" s="216"/>
      <c r="T277" s="217"/>
      <c r="AT277" s="218" t="s">
        <v>160</v>
      </c>
      <c r="AU277" s="218" t="s">
        <v>80</v>
      </c>
      <c r="AV277" s="14" t="s">
        <v>158</v>
      </c>
      <c r="AW277" s="14" t="s">
        <v>27</v>
      </c>
      <c r="AX277" s="14" t="s">
        <v>78</v>
      </c>
      <c r="AY277" s="218" t="s">
        <v>151</v>
      </c>
    </row>
    <row r="278" spans="2:65" s="1" customFormat="1" ht="16.5" customHeight="1">
      <c r="B278" s="31"/>
      <c r="C278" s="219" t="s">
        <v>654</v>
      </c>
      <c r="D278" s="219" t="s">
        <v>279</v>
      </c>
      <c r="E278" s="220" t="s">
        <v>655</v>
      </c>
      <c r="F278" s="221" t="s">
        <v>656</v>
      </c>
      <c r="G278" s="222" t="s">
        <v>369</v>
      </c>
      <c r="H278" s="223">
        <v>1</v>
      </c>
      <c r="I278" s="224"/>
      <c r="J278" s="224">
        <f>ROUND(I278*H278,2)</f>
        <v>0</v>
      </c>
      <c r="K278" s="221" t="s">
        <v>1</v>
      </c>
      <c r="L278" s="225"/>
      <c r="M278" s="226" t="s">
        <v>1</v>
      </c>
      <c r="N278" s="227" t="s">
        <v>36</v>
      </c>
      <c r="O278" s="185">
        <v>0</v>
      </c>
      <c r="P278" s="185">
        <f>O278*H278</f>
        <v>0</v>
      </c>
      <c r="Q278" s="185">
        <v>1.4E-3</v>
      </c>
      <c r="R278" s="185">
        <f>Q278*H278</f>
        <v>1.4E-3</v>
      </c>
      <c r="S278" s="185">
        <v>0</v>
      </c>
      <c r="T278" s="186">
        <f>S278*H278</f>
        <v>0</v>
      </c>
      <c r="AR278" s="187" t="s">
        <v>394</v>
      </c>
      <c r="AT278" s="187" t="s">
        <v>279</v>
      </c>
      <c r="AU278" s="187" t="s">
        <v>80</v>
      </c>
      <c r="AY278" s="17" t="s">
        <v>151</v>
      </c>
      <c r="BE278" s="188">
        <f>IF(N278="základní",J278,0)</f>
        <v>0</v>
      </c>
      <c r="BF278" s="188">
        <f>IF(N278="snížená",J278,0)</f>
        <v>0</v>
      </c>
      <c r="BG278" s="188">
        <f>IF(N278="zákl. přenesená",J278,0)</f>
        <v>0</v>
      </c>
      <c r="BH278" s="188">
        <f>IF(N278="sníž. přenesená",J278,0)</f>
        <v>0</v>
      </c>
      <c r="BI278" s="188">
        <f>IF(N278="nulová",J278,0)</f>
        <v>0</v>
      </c>
      <c r="BJ278" s="17" t="s">
        <v>78</v>
      </c>
      <c r="BK278" s="188">
        <f>ROUND(I278*H278,2)</f>
        <v>0</v>
      </c>
      <c r="BL278" s="17" t="s">
        <v>232</v>
      </c>
      <c r="BM278" s="187" t="s">
        <v>657</v>
      </c>
    </row>
    <row r="279" spans="2:65" s="1" customFormat="1" ht="16.5" customHeight="1">
      <c r="B279" s="31"/>
      <c r="C279" s="219" t="s">
        <v>390</v>
      </c>
      <c r="D279" s="219" t="s">
        <v>279</v>
      </c>
      <c r="E279" s="220" t="s">
        <v>452</v>
      </c>
      <c r="F279" s="221" t="s">
        <v>453</v>
      </c>
      <c r="G279" s="222" t="s">
        <v>369</v>
      </c>
      <c r="H279" s="223">
        <v>1</v>
      </c>
      <c r="I279" s="224"/>
      <c r="J279" s="224">
        <f>ROUND(I279*H279,2)</f>
        <v>0</v>
      </c>
      <c r="K279" s="221" t="s">
        <v>383</v>
      </c>
      <c r="L279" s="225"/>
      <c r="M279" s="226" t="s">
        <v>1</v>
      </c>
      <c r="N279" s="227" t="s">
        <v>36</v>
      </c>
      <c r="O279" s="185">
        <v>0</v>
      </c>
      <c r="P279" s="185">
        <f>O279*H279</f>
        <v>0</v>
      </c>
      <c r="Q279" s="185">
        <v>1.4E-3</v>
      </c>
      <c r="R279" s="185">
        <f>Q279*H279</f>
        <v>1.4E-3</v>
      </c>
      <c r="S279" s="185">
        <v>0</v>
      </c>
      <c r="T279" s="186">
        <f>S279*H279</f>
        <v>0</v>
      </c>
      <c r="AR279" s="187" t="s">
        <v>394</v>
      </c>
      <c r="AT279" s="187" t="s">
        <v>279</v>
      </c>
      <c r="AU279" s="187" t="s">
        <v>80</v>
      </c>
      <c r="AY279" s="17" t="s">
        <v>151</v>
      </c>
      <c r="BE279" s="188">
        <f>IF(N279="základní",J279,0)</f>
        <v>0</v>
      </c>
      <c r="BF279" s="188">
        <f>IF(N279="snížená",J279,0)</f>
        <v>0</v>
      </c>
      <c r="BG279" s="188">
        <f>IF(N279="zákl. přenesená",J279,0)</f>
        <v>0</v>
      </c>
      <c r="BH279" s="188">
        <f>IF(N279="sníž. přenesená",J279,0)</f>
        <v>0</v>
      </c>
      <c r="BI279" s="188">
        <f>IF(N279="nulová",J279,0)</f>
        <v>0</v>
      </c>
      <c r="BJ279" s="17" t="s">
        <v>78</v>
      </c>
      <c r="BK279" s="188">
        <f>ROUND(I279*H279,2)</f>
        <v>0</v>
      </c>
      <c r="BL279" s="17" t="s">
        <v>232</v>
      </c>
      <c r="BM279" s="187" t="s">
        <v>658</v>
      </c>
    </row>
    <row r="280" spans="2:65" s="1" customFormat="1" ht="16.5" customHeight="1">
      <c r="B280" s="31"/>
      <c r="C280" s="219" t="s">
        <v>659</v>
      </c>
      <c r="D280" s="219" t="s">
        <v>279</v>
      </c>
      <c r="E280" s="220" t="s">
        <v>456</v>
      </c>
      <c r="F280" s="221" t="s">
        <v>457</v>
      </c>
      <c r="G280" s="222" t="s">
        <v>369</v>
      </c>
      <c r="H280" s="223">
        <v>1</v>
      </c>
      <c r="I280" s="224"/>
      <c r="J280" s="224">
        <f>ROUND(I280*H280,2)</f>
        <v>0</v>
      </c>
      <c r="K280" s="221" t="s">
        <v>1</v>
      </c>
      <c r="L280" s="225"/>
      <c r="M280" s="226" t="s">
        <v>1</v>
      </c>
      <c r="N280" s="227" t="s">
        <v>36</v>
      </c>
      <c r="O280" s="185">
        <v>0</v>
      </c>
      <c r="P280" s="185">
        <f>O280*H280</f>
        <v>0</v>
      </c>
      <c r="Q280" s="185">
        <v>1.4E-3</v>
      </c>
      <c r="R280" s="185">
        <f>Q280*H280</f>
        <v>1.4E-3</v>
      </c>
      <c r="S280" s="185">
        <v>0</v>
      </c>
      <c r="T280" s="186">
        <f>S280*H280</f>
        <v>0</v>
      </c>
      <c r="AR280" s="187" t="s">
        <v>394</v>
      </c>
      <c r="AT280" s="187" t="s">
        <v>279</v>
      </c>
      <c r="AU280" s="187" t="s">
        <v>80</v>
      </c>
      <c r="AY280" s="17" t="s">
        <v>151</v>
      </c>
      <c r="BE280" s="188">
        <f>IF(N280="základní",J280,0)</f>
        <v>0</v>
      </c>
      <c r="BF280" s="188">
        <f>IF(N280="snížená",J280,0)</f>
        <v>0</v>
      </c>
      <c r="BG280" s="188">
        <f>IF(N280="zákl. přenesená",J280,0)</f>
        <v>0</v>
      </c>
      <c r="BH280" s="188">
        <f>IF(N280="sníž. přenesená",J280,0)</f>
        <v>0</v>
      </c>
      <c r="BI280" s="188">
        <f>IF(N280="nulová",J280,0)</f>
        <v>0</v>
      </c>
      <c r="BJ280" s="17" t="s">
        <v>78</v>
      </c>
      <c r="BK280" s="188">
        <f>ROUND(I280*H280,2)</f>
        <v>0</v>
      </c>
      <c r="BL280" s="17" t="s">
        <v>232</v>
      </c>
      <c r="BM280" s="187" t="s">
        <v>660</v>
      </c>
    </row>
    <row r="281" spans="2:65" s="1" customFormat="1" ht="16.5" customHeight="1">
      <c r="B281" s="31"/>
      <c r="C281" s="177" t="s">
        <v>661</v>
      </c>
      <c r="D281" s="177" t="s">
        <v>153</v>
      </c>
      <c r="E281" s="178" t="s">
        <v>460</v>
      </c>
      <c r="F281" s="179" t="s">
        <v>461</v>
      </c>
      <c r="G281" s="180" t="s">
        <v>369</v>
      </c>
      <c r="H281" s="181">
        <v>1</v>
      </c>
      <c r="I281" s="182"/>
      <c r="J281" s="182">
        <f>ROUND(I281*H281,2)</f>
        <v>0</v>
      </c>
      <c r="K281" s="179" t="s">
        <v>157</v>
      </c>
      <c r="L281" s="35"/>
      <c r="M281" s="183" t="s">
        <v>1</v>
      </c>
      <c r="N281" s="184" t="s">
        <v>36</v>
      </c>
      <c r="O281" s="185">
        <v>0.10100000000000001</v>
      </c>
      <c r="P281" s="185">
        <f>O281*H281</f>
        <v>0.10100000000000001</v>
      </c>
      <c r="Q281" s="185">
        <v>0</v>
      </c>
      <c r="R281" s="185">
        <f>Q281*H281</f>
        <v>0</v>
      </c>
      <c r="S281" s="185">
        <v>0</v>
      </c>
      <c r="T281" s="186">
        <f>S281*H281</f>
        <v>0</v>
      </c>
      <c r="AR281" s="187" t="s">
        <v>232</v>
      </c>
      <c r="AT281" s="187" t="s">
        <v>153</v>
      </c>
      <c r="AU281" s="187" t="s">
        <v>80</v>
      </c>
      <c r="AY281" s="17" t="s">
        <v>151</v>
      </c>
      <c r="BE281" s="188">
        <f>IF(N281="základní",J281,0)</f>
        <v>0</v>
      </c>
      <c r="BF281" s="188">
        <f>IF(N281="snížená",J281,0)</f>
        <v>0</v>
      </c>
      <c r="BG281" s="188">
        <f>IF(N281="zákl. přenesená",J281,0)</f>
        <v>0</v>
      </c>
      <c r="BH281" s="188">
        <f>IF(N281="sníž. přenesená",J281,0)</f>
        <v>0</v>
      </c>
      <c r="BI281" s="188">
        <f>IF(N281="nulová",J281,0)</f>
        <v>0</v>
      </c>
      <c r="BJ281" s="17" t="s">
        <v>78</v>
      </c>
      <c r="BK281" s="188">
        <f>ROUND(I281*H281,2)</f>
        <v>0</v>
      </c>
      <c r="BL281" s="17" t="s">
        <v>232</v>
      </c>
      <c r="BM281" s="187" t="s">
        <v>662</v>
      </c>
    </row>
    <row r="282" spans="2:65" s="13" customFormat="1" ht="11.25">
      <c r="B282" s="199"/>
      <c r="C282" s="200"/>
      <c r="D282" s="191" t="s">
        <v>160</v>
      </c>
      <c r="E282" s="201" t="s">
        <v>1</v>
      </c>
      <c r="F282" s="202" t="s">
        <v>78</v>
      </c>
      <c r="G282" s="200"/>
      <c r="H282" s="203">
        <v>1</v>
      </c>
      <c r="I282" s="200"/>
      <c r="J282" s="200"/>
      <c r="K282" s="200"/>
      <c r="L282" s="204"/>
      <c r="M282" s="205"/>
      <c r="N282" s="206"/>
      <c r="O282" s="206"/>
      <c r="P282" s="206"/>
      <c r="Q282" s="206"/>
      <c r="R282" s="206"/>
      <c r="S282" s="206"/>
      <c r="T282" s="207"/>
      <c r="AT282" s="208" t="s">
        <v>160</v>
      </c>
      <c r="AU282" s="208" t="s">
        <v>80</v>
      </c>
      <c r="AV282" s="13" t="s">
        <v>80</v>
      </c>
      <c r="AW282" s="13" t="s">
        <v>27</v>
      </c>
      <c r="AX282" s="13" t="s">
        <v>71</v>
      </c>
      <c r="AY282" s="208" t="s">
        <v>151</v>
      </c>
    </row>
    <row r="283" spans="2:65" s="14" customFormat="1" ht="11.25">
      <c r="B283" s="209"/>
      <c r="C283" s="210"/>
      <c r="D283" s="191" t="s">
        <v>160</v>
      </c>
      <c r="E283" s="211" t="s">
        <v>1</v>
      </c>
      <c r="F283" s="212" t="s">
        <v>165</v>
      </c>
      <c r="G283" s="210"/>
      <c r="H283" s="213">
        <v>1</v>
      </c>
      <c r="I283" s="210"/>
      <c r="J283" s="210"/>
      <c r="K283" s="210"/>
      <c r="L283" s="214"/>
      <c r="M283" s="215"/>
      <c r="N283" s="216"/>
      <c r="O283" s="216"/>
      <c r="P283" s="216"/>
      <c r="Q283" s="216"/>
      <c r="R283" s="216"/>
      <c r="S283" s="216"/>
      <c r="T283" s="217"/>
      <c r="AT283" s="218" t="s">
        <v>160</v>
      </c>
      <c r="AU283" s="218" t="s">
        <v>80</v>
      </c>
      <c r="AV283" s="14" t="s">
        <v>158</v>
      </c>
      <c r="AW283" s="14" t="s">
        <v>27</v>
      </c>
      <c r="AX283" s="14" t="s">
        <v>78</v>
      </c>
      <c r="AY283" s="218" t="s">
        <v>151</v>
      </c>
    </row>
    <row r="284" spans="2:65" s="1" customFormat="1" ht="24" customHeight="1">
      <c r="B284" s="31"/>
      <c r="C284" s="219" t="s">
        <v>663</v>
      </c>
      <c r="D284" s="219" t="s">
        <v>279</v>
      </c>
      <c r="E284" s="220" t="s">
        <v>464</v>
      </c>
      <c r="F284" s="221" t="s">
        <v>465</v>
      </c>
      <c r="G284" s="222" t="s">
        <v>369</v>
      </c>
      <c r="H284" s="223">
        <v>1</v>
      </c>
      <c r="I284" s="224"/>
      <c r="J284" s="224">
        <f>ROUND(I284*H284,2)</f>
        <v>0</v>
      </c>
      <c r="K284" s="221" t="s">
        <v>1</v>
      </c>
      <c r="L284" s="225"/>
      <c r="M284" s="226" t="s">
        <v>1</v>
      </c>
      <c r="N284" s="227" t="s">
        <v>36</v>
      </c>
      <c r="O284" s="185">
        <v>0</v>
      </c>
      <c r="P284" s="185">
        <f>O284*H284</f>
        <v>0</v>
      </c>
      <c r="Q284" s="185">
        <v>0</v>
      </c>
      <c r="R284" s="185">
        <f>Q284*H284</f>
        <v>0</v>
      </c>
      <c r="S284" s="185">
        <v>0</v>
      </c>
      <c r="T284" s="186">
        <f>S284*H284</f>
        <v>0</v>
      </c>
      <c r="AR284" s="187" t="s">
        <v>177</v>
      </c>
      <c r="AT284" s="187" t="s">
        <v>279</v>
      </c>
      <c r="AU284" s="187" t="s">
        <v>80</v>
      </c>
      <c r="AY284" s="17" t="s">
        <v>151</v>
      </c>
      <c r="BE284" s="188">
        <f>IF(N284="základní",J284,0)</f>
        <v>0</v>
      </c>
      <c r="BF284" s="188">
        <f>IF(N284="snížená",J284,0)</f>
        <v>0</v>
      </c>
      <c r="BG284" s="188">
        <f>IF(N284="zákl. přenesená",J284,0)</f>
        <v>0</v>
      </c>
      <c r="BH284" s="188">
        <f>IF(N284="sníž. přenesená",J284,0)</f>
        <v>0</v>
      </c>
      <c r="BI284" s="188">
        <f>IF(N284="nulová",J284,0)</f>
        <v>0</v>
      </c>
      <c r="BJ284" s="17" t="s">
        <v>78</v>
      </c>
      <c r="BK284" s="188">
        <f>ROUND(I284*H284,2)</f>
        <v>0</v>
      </c>
      <c r="BL284" s="17" t="s">
        <v>158</v>
      </c>
      <c r="BM284" s="187" t="s">
        <v>664</v>
      </c>
    </row>
    <row r="285" spans="2:65" s="13" customFormat="1" ht="11.25">
      <c r="B285" s="199"/>
      <c r="C285" s="200"/>
      <c r="D285" s="191" t="s">
        <v>160</v>
      </c>
      <c r="E285" s="201" t="s">
        <v>1</v>
      </c>
      <c r="F285" s="202" t="s">
        <v>78</v>
      </c>
      <c r="G285" s="200"/>
      <c r="H285" s="203">
        <v>1</v>
      </c>
      <c r="I285" s="200"/>
      <c r="J285" s="200"/>
      <c r="K285" s="200"/>
      <c r="L285" s="204"/>
      <c r="M285" s="205"/>
      <c r="N285" s="206"/>
      <c r="O285" s="206"/>
      <c r="P285" s="206"/>
      <c r="Q285" s="206"/>
      <c r="R285" s="206"/>
      <c r="S285" s="206"/>
      <c r="T285" s="207"/>
      <c r="AT285" s="208" t="s">
        <v>160</v>
      </c>
      <c r="AU285" s="208" t="s">
        <v>80</v>
      </c>
      <c r="AV285" s="13" t="s">
        <v>80</v>
      </c>
      <c r="AW285" s="13" t="s">
        <v>27</v>
      </c>
      <c r="AX285" s="13" t="s">
        <v>71</v>
      </c>
      <c r="AY285" s="208" t="s">
        <v>151</v>
      </c>
    </row>
    <row r="286" spans="2:65" s="14" customFormat="1" ht="11.25">
      <c r="B286" s="209"/>
      <c r="C286" s="210"/>
      <c r="D286" s="191" t="s">
        <v>160</v>
      </c>
      <c r="E286" s="211" t="s">
        <v>1</v>
      </c>
      <c r="F286" s="212" t="s">
        <v>165</v>
      </c>
      <c r="G286" s="210"/>
      <c r="H286" s="213">
        <v>1</v>
      </c>
      <c r="I286" s="210"/>
      <c r="J286" s="210"/>
      <c r="K286" s="210"/>
      <c r="L286" s="214"/>
      <c r="M286" s="215"/>
      <c r="N286" s="216"/>
      <c r="O286" s="216"/>
      <c r="P286" s="216"/>
      <c r="Q286" s="216"/>
      <c r="R286" s="216"/>
      <c r="S286" s="216"/>
      <c r="T286" s="217"/>
      <c r="AT286" s="218" t="s">
        <v>160</v>
      </c>
      <c r="AU286" s="218" t="s">
        <v>80</v>
      </c>
      <c r="AV286" s="14" t="s">
        <v>158</v>
      </c>
      <c r="AW286" s="14" t="s">
        <v>27</v>
      </c>
      <c r="AX286" s="14" t="s">
        <v>78</v>
      </c>
      <c r="AY286" s="218" t="s">
        <v>151</v>
      </c>
    </row>
    <row r="287" spans="2:65" s="1" customFormat="1" ht="24" customHeight="1">
      <c r="B287" s="31"/>
      <c r="C287" s="219" t="s">
        <v>665</v>
      </c>
      <c r="D287" s="219" t="s">
        <v>279</v>
      </c>
      <c r="E287" s="220" t="s">
        <v>468</v>
      </c>
      <c r="F287" s="221" t="s">
        <v>469</v>
      </c>
      <c r="G287" s="222" t="s">
        <v>369</v>
      </c>
      <c r="H287" s="223">
        <v>1</v>
      </c>
      <c r="I287" s="224"/>
      <c r="J287" s="224">
        <f>ROUND(I287*H287,2)</f>
        <v>0</v>
      </c>
      <c r="K287" s="221" t="s">
        <v>1</v>
      </c>
      <c r="L287" s="225"/>
      <c r="M287" s="226" t="s">
        <v>1</v>
      </c>
      <c r="N287" s="227" t="s">
        <v>36</v>
      </c>
      <c r="O287" s="185">
        <v>0</v>
      </c>
      <c r="P287" s="185">
        <f>O287*H287</f>
        <v>0</v>
      </c>
      <c r="Q287" s="185">
        <v>0</v>
      </c>
      <c r="R287" s="185">
        <f>Q287*H287</f>
        <v>0</v>
      </c>
      <c r="S287" s="185">
        <v>0</v>
      </c>
      <c r="T287" s="186">
        <f>S287*H287</f>
        <v>0</v>
      </c>
      <c r="AR287" s="187" t="s">
        <v>177</v>
      </c>
      <c r="AT287" s="187" t="s">
        <v>279</v>
      </c>
      <c r="AU287" s="187" t="s">
        <v>80</v>
      </c>
      <c r="AY287" s="17" t="s">
        <v>151</v>
      </c>
      <c r="BE287" s="188">
        <f>IF(N287="základní",J287,0)</f>
        <v>0</v>
      </c>
      <c r="BF287" s="188">
        <f>IF(N287="snížená",J287,0)</f>
        <v>0</v>
      </c>
      <c r="BG287" s="188">
        <f>IF(N287="zákl. přenesená",J287,0)</f>
        <v>0</v>
      </c>
      <c r="BH287" s="188">
        <f>IF(N287="sníž. přenesená",J287,0)</f>
        <v>0</v>
      </c>
      <c r="BI287" s="188">
        <f>IF(N287="nulová",J287,0)</f>
        <v>0</v>
      </c>
      <c r="BJ287" s="17" t="s">
        <v>78</v>
      </c>
      <c r="BK287" s="188">
        <f>ROUND(I287*H287,2)</f>
        <v>0</v>
      </c>
      <c r="BL287" s="17" t="s">
        <v>158</v>
      </c>
      <c r="BM287" s="187" t="s">
        <v>666</v>
      </c>
    </row>
    <row r="288" spans="2:65" s="1" customFormat="1" ht="16.5" customHeight="1">
      <c r="B288" s="31"/>
      <c r="C288" s="177" t="s">
        <v>667</v>
      </c>
      <c r="D288" s="177" t="s">
        <v>153</v>
      </c>
      <c r="E288" s="178" t="s">
        <v>472</v>
      </c>
      <c r="F288" s="179" t="s">
        <v>473</v>
      </c>
      <c r="G288" s="180" t="s">
        <v>173</v>
      </c>
      <c r="H288" s="181">
        <v>596.75</v>
      </c>
      <c r="I288" s="182"/>
      <c r="J288" s="182">
        <f>ROUND(I288*H288,2)</f>
        <v>0</v>
      </c>
      <c r="K288" s="179" t="s">
        <v>157</v>
      </c>
      <c r="L288" s="35"/>
      <c r="M288" s="183" t="s">
        <v>1</v>
      </c>
      <c r="N288" s="184" t="s">
        <v>36</v>
      </c>
      <c r="O288" s="185">
        <v>0.17899999999999999</v>
      </c>
      <c r="P288" s="185">
        <f>O288*H288</f>
        <v>106.81824999999999</v>
      </c>
      <c r="Q288" s="185">
        <v>4.0000000000000002E-4</v>
      </c>
      <c r="R288" s="185">
        <f>Q288*H288</f>
        <v>0.23870000000000002</v>
      </c>
      <c r="S288" s="185">
        <v>0</v>
      </c>
      <c r="T288" s="186">
        <f>S288*H288</f>
        <v>0</v>
      </c>
      <c r="AR288" s="187" t="s">
        <v>232</v>
      </c>
      <c r="AT288" s="187" t="s">
        <v>153</v>
      </c>
      <c r="AU288" s="187" t="s">
        <v>80</v>
      </c>
      <c r="AY288" s="17" t="s">
        <v>151</v>
      </c>
      <c r="BE288" s="188">
        <f>IF(N288="základní",J288,0)</f>
        <v>0</v>
      </c>
      <c r="BF288" s="188">
        <f>IF(N288="snížená",J288,0)</f>
        <v>0</v>
      </c>
      <c r="BG288" s="188">
        <f>IF(N288="zákl. přenesená",J288,0)</f>
        <v>0</v>
      </c>
      <c r="BH288" s="188">
        <f>IF(N288="sníž. přenesená",J288,0)</f>
        <v>0</v>
      </c>
      <c r="BI288" s="188">
        <f>IF(N288="nulová",J288,0)</f>
        <v>0</v>
      </c>
      <c r="BJ288" s="17" t="s">
        <v>78</v>
      </c>
      <c r="BK288" s="188">
        <f>ROUND(I288*H288,2)</f>
        <v>0</v>
      </c>
      <c r="BL288" s="17" t="s">
        <v>232</v>
      </c>
      <c r="BM288" s="187" t="s">
        <v>668</v>
      </c>
    </row>
    <row r="289" spans="2:65" s="12" customFormat="1" ht="11.25">
      <c r="B289" s="189"/>
      <c r="C289" s="190"/>
      <c r="D289" s="191" t="s">
        <v>160</v>
      </c>
      <c r="E289" s="192" t="s">
        <v>1</v>
      </c>
      <c r="F289" s="193" t="s">
        <v>475</v>
      </c>
      <c r="G289" s="190"/>
      <c r="H289" s="192" t="s">
        <v>1</v>
      </c>
      <c r="I289" s="190"/>
      <c r="J289" s="190"/>
      <c r="K289" s="190"/>
      <c r="L289" s="194"/>
      <c r="M289" s="195"/>
      <c r="N289" s="196"/>
      <c r="O289" s="196"/>
      <c r="P289" s="196"/>
      <c r="Q289" s="196"/>
      <c r="R289" s="196"/>
      <c r="S289" s="196"/>
      <c r="T289" s="197"/>
      <c r="AT289" s="198" t="s">
        <v>160</v>
      </c>
      <c r="AU289" s="198" t="s">
        <v>80</v>
      </c>
      <c r="AV289" s="12" t="s">
        <v>78</v>
      </c>
      <c r="AW289" s="12" t="s">
        <v>27</v>
      </c>
      <c r="AX289" s="12" t="s">
        <v>71</v>
      </c>
      <c r="AY289" s="198" t="s">
        <v>151</v>
      </c>
    </row>
    <row r="290" spans="2:65" s="13" customFormat="1" ht="11.25">
      <c r="B290" s="199"/>
      <c r="C290" s="200"/>
      <c r="D290" s="191" t="s">
        <v>160</v>
      </c>
      <c r="E290" s="201" t="s">
        <v>1</v>
      </c>
      <c r="F290" s="202" t="s">
        <v>669</v>
      </c>
      <c r="G290" s="200"/>
      <c r="H290" s="203">
        <v>596.75</v>
      </c>
      <c r="I290" s="200"/>
      <c r="J290" s="200"/>
      <c r="K290" s="200"/>
      <c r="L290" s="204"/>
      <c r="M290" s="205"/>
      <c r="N290" s="206"/>
      <c r="O290" s="206"/>
      <c r="P290" s="206"/>
      <c r="Q290" s="206"/>
      <c r="R290" s="206"/>
      <c r="S290" s="206"/>
      <c r="T290" s="207"/>
      <c r="AT290" s="208" t="s">
        <v>160</v>
      </c>
      <c r="AU290" s="208" t="s">
        <v>80</v>
      </c>
      <c r="AV290" s="13" t="s">
        <v>80</v>
      </c>
      <c r="AW290" s="13" t="s">
        <v>27</v>
      </c>
      <c r="AX290" s="13" t="s">
        <v>71</v>
      </c>
      <c r="AY290" s="208" t="s">
        <v>151</v>
      </c>
    </row>
    <row r="291" spans="2:65" s="14" customFormat="1" ht="11.25">
      <c r="B291" s="209"/>
      <c r="C291" s="210"/>
      <c r="D291" s="191" t="s">
        <v>160</v>
      </c>
      <c r="E291" s="211" t="s">
        <v>1</v>
      </c>
      <c r="F291" s="212" t="s">
        <v>165</v>
      </c>
      <c r="G291" s="210"/>
      <c r="H291" s="213">
        <v>596.75</v>
      </c>
      <c r="I291" s="210"/>
      <c r="J291" s="210"/>
      <c r="K291" s="210"/>
      <c r="L291" s="214"/>
      <c r="M291" s="215"/>
      <c r="N291" s="216"/>
      <c r="O291" s="216"/>
      <c r="P291" s="216"/>
      <c r="Q291" s="216"/>
      <c r="R291" s="216"/>
      <c r="S291" s="216"/>
      <c r="T291" s="217"/>
      <c r="AT291" s="218" t="s">
        <v>160</v>
      </c>
      <c r="AU291" s="218" t="s">
        <v>80</v>
      </c>
      <c r="AV291" s="14" t="s">
        <v>158</v>
      </c>
      <c r="AW291" s="14" t="s">
        <v>27</v>
      </c>
      <c r="AX291" s="14" t="s">
        <v>78</v>
      </c>
      <c r="AY291" s="218" t="s">
        <v>151</v>
      </c>
    </row>
    <row r="292" spans="2:65" s="1" customFormat="1" ht="24" customHeight="1">
      <c r="B292" s="31"/>
      <c r="C292" s="177" t="s">
        <v>670</v>
      </c>
      <c r="D292" s="177" t="s">
        <v>153</v>
      </c>
      <c r="E292" s="178" t="s">
        <v>478</v>
      </c>
      <c r="F292" s="179" t="s">
        <v>479</v>
      </c>
      <c r="G292" s="180" t="s">
        <v>173</v>
      </c>
      <c r="H292" s="181">
        <v>542.5</v>
      </c>
      <c r="I292" s="182"/>
      <c r="J292" s="182">
        <f>ROUND(I292*H292,2)</f>
        <v>0</v>
      </c>
      <c r="K292" s="179" t="s">
        <v>383</v>
      </c>
      <c r="L292" s="35"/>
      <c r="M292" s="183" t="s">
        <v>1</v>
      </c>
      <c r="N292" s="184" t="s">
        <v>36</v>
      </c>
      <c r="O292" s="185">
        <v>0.31</v>
      </c>
      <c r="P292" s="185">
        <f>O292*H292</f>
        <v>168.17500000000001</v>
      </c>
      <c r="Q292" s="185">
        <v>0</v>
      </c>
      <c r="R292" s="185">
        <f>Q292*H292</f>
        <v>0</v>
      </c>
      <c r="S292" s="185">
        <v>0</v>
      </c>
      <c r="T292" s="186">
        <f>S292*H292</f>
        <v>0</v>
      </c>
      <c r="AR292" s="187" t="s">
        <v>158</v>
      </c>
      <c r="AT292" s="187" t="s">
        <v>153</v>
      </c>
      <c r="AU292" s="187" t="s">
        <v>80</v>
      </c>
      <c r="AY292" s="17" t="s">
        <v>151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17" t="s">
        <v>78</v>
      </c>
      <c r="BK292" s="188">
        <f>ROUND(I292*H292,2)</f>
        <v>0</v>
      </c>
      <c r="BL292" s="17" t="s">
        <v>158</v>
      </c>
      <c r="BM292" s="187" t="s">
        <v>671</v>
      </c>
    </row>
    <row r="293" spans="2:65" s="12" customFormat="1" ht="11.25">
      <c r="B293" s="189"/>
      <c r="C293" s="190"/>
      <c r="D293" s="191" t="s">
        <v>160</v>
      </c>
      <c r="E293" s="192" t="s">
        <v>1</v>
      </c>
      <c r="F293" s="193" t="s">
        <v>481</v>
      </c>
      <c r="G293" s="190"/>
      <c r="H293" s="192" t="s">
        <v>1</v>
      </c>
      <c r="I293" s="190"/>
      <c r="J293" s="190"/>
      <c r="K293" s="190"/>
      <c r="L293" s="194"/>
      <c r="M293" s="195"/>
      <c r="N293" s="196"/>
      <c r="O293" s="196"/>
      <c r="P293" s="196"/>
      <c r="Q293" s="196"/>
      <c r="R293" s="196"/>
      <c r="S293" s="196"/>
      <c r="T293" s="197"/>
      <c r="AT293" s="198" t="s">
        <v>160</v>
      </c>
      <c r="AU293" s="198" t="s">
        <v>80</v>
      </c>
      <c r="AV293" s="12" t="s">
        <v>78</v>
      </c>
      <c r="AW293" s="12" t="s">
        <v>27</v>
      </c>
      <c r="AX293" s="12" t="s">
        <v>71</v>
      </c>
      <c r="AY293" s="198" t="s">
        <v>151</v>
      </c>
    </row>
    <row r="294" spans="2:65" s="13" customFormat="1" ht="11.25">
      <c r="B294" s="199"/>
      <c r="C294" s="200"/>
      <c r="D294" s="191" t="s">
        <v>160</v>
      </c>
      <c r="E294" s="201" t="s">
        <v>1</v>
      </c>
      <c r="F294" s="202" t="s">
        <v>672</v>
      </c>
      <c r="G294" s="200"/>
      <c r="H294" s="203">
        <v>542.5</v>
      </c>
      <c r="I294" s="200"/>
      <c r="J294" s="200"/>
      <c r="K294" s="200"/>
      <c r="L294" s="204"/>
      <c r="M294" s="205"/>
      <c r="N294" s="206"/>
      <c r="O294" s="206"/>
      <c r="P294" s="206"/>
      <c r="Q294" s="206"/>
      <c r="R294" s="206"/>
      <c r="S294" s="206"/>
      <c r="T294" s="207"/>
      <c r="AT294" s="208" t="s">
        <v>160</v>
      </c>
      <c r="AU294" s="208" t="s">
        <v>80</v>
      </c>
      <c r="AV294" s="13" t="s">
        <v>80</v>
      </c>
      <c r="AW294" s="13" t="s">
        <v>27</v>
      </c>
      <c r="AX294" s="13" t="s">
        <v>71</v>
      </c>
      <c r="AY294" s="208" t="s">
        <v>151</v>
      </c>
    </row>
    <row r="295" spans="2:65" s="14" customFormat="1" ht="11.25">
      <c r="B295" s="209"/>
      <c r="C295" s="210"/>
      <c r="D295" s="191" t="s">
        <v>160</v>
      </c>
      <c r="E295" s="211" t="s">
        <v>1</v>
      </c>
      <c r="F295" s="212" t="s">
        <v>165</v>
      </c>
      <c r="G295" s="210"/>
      <c r="H295" s="213">
        <v>542.5</v>
      </c>
      <c r="I295" s="210"/>
      <c r="J295" s="210"/>
      <c r="K295" s="210"/>
      <c r="L295" s="214"/>
      <c r="M295" s="215"/>
      <c r="N295" s="216"/>
      <c r="O295" s="216"/>
      <c r="P295" s="216"/>
      <c r="Q295" s="216"/>
      <c r="R295" s="216"/>
      <c r="S295" s="216"/>
      <c r="T295" s="217"/>
      <c r="AT295" s="218" t="s">
        <v>160</v>
      </c>
      <c r="AU295" s="218" t="s">
        <v>80</v>
      </c>
      <c r="AV295" s="14" t="s">
        <v>158</v>
      </c>
      <c r="AW295" s="14" t="s">
        <v>27</v>
      </c>
      <c r="AX295" s="14" t="s">
        <v>78</v>
      </c>
      <c r="AY295" s="218" t="s">
        <v>151</v>
      </c>
    </row>
    <row r="296" spans="2:65" s="1" customFormat="1" ht="24" customHeight="1">
      <c r="B296" s="31"/>
      <c r="C296" s="219" t="s">
        <v>673</v>
      </c>
      <c r="D296" s="219" t="s">
        <v>279</v>
      </c>
      <c r="E296" s="220" t="s">
        <v>484</v>
      </c>
      <c r="F296" s="221" t="s">
        <v>485</v>
      </c>
      <c r="G296" s="222" t="s">
        <v>173</v>
      </c>
      <c r="H296" s="223">
        <v>596.75</v>
      </c>
      <c r="I296" s="224"/>
      <c r="J296" s="224">
        <f>ROUND(I296*H296,2)</f>
        <v>0</v>
      </c>
      <c r="K296" s="221" t="s">
        <v>383</v>
      </c>
      <c r="L296" s="225"/>
      <c r="M296" s="226" t="s">
        <v>1</v>
      </c>
      <c r="N296" s="227" t="s">
        <v>36</v>
      </c>
      <c r="O296" s="185">
        <v>0</v>
      </c>
      <c r="P296" s="185">
        <f>O296*H296</f>
        <v>0</v>
      </c>
      <c r="Q296" s="185">
        <v>2.14E-3</v>
      </c>
      <c r="R296" s="185">
        <f>Q296*H296</f>
        <v>1.277045</v>
      </c>
      <c r="S296" s="185">
        <v>0</v>
      </c>
      <c r="T296" s="186">
        <f>S296*H296</f>
        <v>0</v>
      </c>
      <c r="AR296" s="187" t="s">
        <v>177</v>
      </c>
      <c r="AT296" s="187" t="s">
        <v>279</v>
      </c>
      <c r="AU296" s="187" t="s">
        <v>80</v>
      </c>
      <c r="AY296" s="17" t="s">
        <v>151</v>
      </c>
      <c r="BE296" s="188">
        <f>IF(N296="základní",J296,0)</f>
        <v>0</v>
      </c>
      <c r="BF296" s="188">
        <f>IF(N296="snížená",J296,0)</f>
        <v>0</v>
      </c>
      <c r="BG296" s="188">
        <f>IF(N296="zákl. přenesená",J296,0)</f>
        <v>0</v>
      </c>
      <c r="BH296" s="188">
        <f>IF(N296="sníž. přenesená",J296,0)</f>
        <v>0</v>
      </c>
      <c r="BI296" s="188">
        <f>IF(N296="nulová",J296,0)</f>
        <v>0</v>
      </c>
      <c r="BJ296" s="17" t="s">
        <v>78</v>
      </c>
      <c r="BK296" s="188">
        <f>ROUND(I296*H296,2)</f>
        <v>0</v>
      </c>
      <c r="BL296" s="17" t="s">
        <v>158</v>
      </c>
      <c r="BM296" s="187" t="s">
        <v>674</v>
      </c>
    </row>
    <row r="297" spans="2:65" s="12" customFormat="1" ht="11.25">
      <c r="B297" s="189"/>
      <c r="C297" s="190"/>
      <c r="D297" s="191" t="s">
        <v>160</v>
      </c>
      <c r="E297" s="192" t="s">
        <v>1</v>
      </c>
      <c r="F297" s="193" t="s">
        <v>487</v>
      </c>
      <c r="G297" s="190"/>
      <c r="H297" s="192" t="s">
        <v>1</v>
      </c>
      <c r="I297" s="190"/>
      <c r="J297" s="190"/>
      <c r="K297" s="190"/>
      <c r="L297" s="194"/>
      <c r="M297" s="195"/>
      <c r="N297" s="196"/>
      <c r="O297" s="196"/>
      <c r="P297" s="196"/>
      <c r="Q297" s="196"/>
      <c r="R297" s="196"/>
      <c r="S297" s="196"/>
      <c r="T297" s="197"/>
      <c r="AT297" s="198" t="s">
        <v>160</v>
      </c>
      <c r="AU297" s="198" t="s">
        <v>80</v>
      </c>
      <c r="AV297" s="12" t="s">
        <v>78</v>
      </c>
      <c r="AW297" s="12" t="s">
        <v>27</v>
      </c>
      <c r="AX297" s="12" t="s">
        <v>71</v>
      </c>
      <c r="AY297" s="198" t="s">
        <v>151</v>
      </c>
    </row>
    <row r="298" spans="2:65" s="13" customFormat="1" ht="11.25">
      <c r="B298" s="199"/>
      <c r="C298" s="200"/>
      <c r="D298" s="191" t="s">
        <v>160</v>
      </c>
      <c r="E298" s="201" t="s">
        <v>1</v>
      </c>
      <c r="F298" s="202" t="s">
        <v>675</v>
      </c>
      <c r="G298" s="200"/>
      <c r="H298" s="203">
        <v>596.75</v>
      </c>
      <c r="I298" s="200"/>
      <c r="J298" s="200"/>
      <c r="K298" s="200"/>
      <c r="L298" s="204"/>
      <c r="M298" s="205"/>
      <c r="N298" s="206"/>
      <c r="O298" s="206"/>
      <c r="P298" s="206"/>
      <c r="Q298" s="206"/>
      <c r="R298" s="206"/>
      <c r="S298" s="206"/>
      <c r="T298" s="207"/>
      <c r="AT298" s="208" t="s">
        <v>160</v>
      </c>
      <c r="AU298" s="208" t="s">
        <v>80</v>
      </c>
      <c r="AV298" s="13" t="s">
        <v>80</v>
      </c>
      <c r="AW298" s="13" t="s">
        <v>27</v>
      </c>
      <c r="AX298" s="13" t="s">
        <v>71</v>
      </c>
      <c r="AY298" s="208" t="s">
        <v>151</v>
      </c>
    </row>
    <row r="299" spans="2:65" s="14" customFormat="1" ht="11.25">
      <c r="B299" s="209"/>
      <c r="C299" s="210"/>
      <c r="D299" s="191" t="s">
        <v>160</v>
      </c>
      <c r="E299" s="211" t="s">
        <v>1</v>
      </c>
      <c r="F299" s="212" t="s">
        <v>165</v>
      </c>
      <c r="G299" s="210"/>
      <c r="H299" s="213">
        <v>596.75</v>
      </c>
      <c r="I299" s="210"/>
      <c r="J299" s="210"/>
      <c r="K299" s="210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160</v>
      </c>
      <c r="AU299" s="218" t="s">
        <v>80</v>
      </c>
      <c r="AV299" s="14" t="s">
        <v>158</v>
      </c>
      <c r="AW299" s="14" t="s">
        <v>27</v>
      </c>
      <c r="AX299" s="14" t="s">
        <v>78</v>
      </c>
      <c r="AY299" s="218" t="s">
        <v>151</v>
      </c>
    </row>
    <row r="300" spans="2:65" s="1" customFormat="1" ht="16.5" customHeight="1">
      <c r="B300" s="31"/>
      <c r="C300" s="177" t="s">
        <v>555</v>
      </c>
      <c r="D300" s="177" t="s">
        <v>153</v>
      </c>
      <c r="E300" s="178" t="s">
        <v>490</v>
      </c>
      <c r="F300" s="179" t="s">
        <v>491</v>
      </c>
      <c r="G300" s="180" t="s">
        <v>369</v>
      </c>
      <c r="H300" s="181">
        <v>2</v>
      </c>
      <c r="I300" s="182"/>
      <c r="J300" s="182">
        <f>ROUND(I300*H300,2)</f>
        <v>0</v>
      </c>
      <c r="K300" s="179" t="s">
        <v>157</v>
      </c>
      <c r="L300" s="35"/>
      <c r="M300" s="183" t="s">
        <v>1</v>
      </c>
      <c r="N300" s="184" t="s">
        <v>36</v>
      </c>
      <c r="O300" s="185">
        <v>0.70799999999999996</v>
      </c>
      <c r="P300" s="185">
        <f>O300*H300</f>
        <v>1.4159999999999999</v>
      </c>
      <c r="Q300" s="185">
        <v>3.4000000000000002E-4</v>
      </c>
      <c r="R300" s="185">
        <f>Q300*H300</f>
        <v>6.8000000000000005E-4</v>
      </c>
      <c r="S300" s="185">
        <v>0</v>
      </c>
      <c r="T300" s="186">
        <f>S300*H300</f>
        <v>0</v>
      </c>
      <c r="AR300" s="187" t="s">
        <v>158</v>
      </c>
      <c r="AT300" s="187" t="s">
        <v>153</v>
      </c>
      <c r="AU300" s="187" t="s">
        <v>80</v>
      </c>
      <c r="AY300" s="17" t="s">
        <v>151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17" t="s">
        <v>78</v>
      </c>
      <c r="BK300" s="188">
        <f>ROUND(I300*H300,2)</f>
        <v>0</v>
      </c>
      <c r="BL300" s="17" t="s">
        <v>158</v>
      </c>
      <c r="BM300" s="187" t="s">
        <v>676</v>
      </c>
    </row>
    <row r="301" spans="2:65" s="13" customFormat="1" ht="11.25">
      <c r="B301" s="199"/>
      <c r="C301" s="200"/>
      <c r="D301" s="191" t="s">
        <v>160</v>
      </c>
      <c r="E301" s="201" t="s">
        <v>1</v>
      </c>
      <c r="F301" s="202" t="s">
        <v>80</v>
      </c>
      <c r="G301" s="200"/>
      <c r="H301" s="203">
        <v>2</v>
      </c>
      <c r="I301" s="200"/>
      <c r="J301" s="200"/>
      <c r="K301" s="200"/>
      <c r="L301" s="204"/>
      <c r="M301" s="205"/>
      <c r="N301" s="206"/>
      <c r="O301" s="206"/>
      <c r="P301" s="206"/>
      <c r="Q301" s="206"/>
      <c r="R301" s="206"/>
      <c r="S301" s="206"/>
      <c r="T301" s="207"/>
      <c r="AT301" s="208" t="s">
        <v>160</v>
      </c>
      <c r="AU301" s="208" t="s">
        <v>80</v>
      </c>
      <c r="AV301" s="13" t="s">
        <v>80</v>
      </c>
      <c r="AW301" s="13" t="s">
        <v>27</v>
      </c>
      <c r="AX301" s="13" t="s">
        <v>71</v>
      </c>
      <c r="AY301" s="208" t="s">
        <v>151</v>
      </c>
    </row>
    <row r="302" spans="2:65" s="14" customFormat="1" ht="11.25">
      <c r="B302" s="209"/>
      <c r="C302" s="210"/>
      <c r="D302" s="191" t="s">
        <v>160</v>
      </c>
      <c r="E302" s="211" t="s">
        <v>1</v>
      </c>
      <c r="F302" s="212" t="s">
        <v>165</v>
      </c>
      <c r="G302" s="210"/>
      <c r="H302" s="213">
        <v>2</v>
      </c>
      <c r="I302" s="210"/>
      <c r="J302" s="210"/>
      <c r="K302" s="210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160</v>
      </c>
      <c r="AU302" s="218" t="s">
        <v>80</v>
      </c>
      <c r="AV302" s="14" t="s">
        <v>158</v>
      </c>
      <c r="AW302" s="14" t="s">
        <v>27</v>
      </c>
      <c r="AX302" s="14" t="s">
        <v>78</v>
      </c>
      <c r="AY302" s="218" t="s">
        <v>151</v>
      </c>
    </row>
    <row r="303" spans="2:65" s="1" customFormat="1" ht="24" customHeight="1">
      <c r="B303" s="31"/>
      <c r="C303" s="177" t="s">
        <v>677</v>
      </c>
      <c r="D303" s="177" t="s">
        <v>153</v>
      </c>
      <c r="E303" s="178" t="s">
        <v>494</v>
      </c>
      <c r="F303" s="179" t="s">
        <v>495</v>
      </c>
      <c r="G303" s="180" t="s">
        <v>173</v>
      </c>
      <c r="H303" s="181">
        <v>596.75</v>
      </c>
      <c r="I303" s="182"/>
      <c r="J303" s="182">
        <f>ROUND(I303*H303,2)</f>
        <v>0</v>
      </c>
      <c r="K303" s="179" t="s">
        <v>157</v>
      </c>
      <c r="L303" s="35"/>
      <c r="M303" s="183" t="s">
        <v>1</v>
      </c>
      <c r="N303" s="184" t="s">
        <v>36</v>
      </c>
      <c r="O303" s="185">
        <v>0.105</v>
      </c>
      <c r="P303" s="185">
        <f>O303*H303</f>
        <v>62.658749999999998</v>
      </c>
      <c r="Q303" s="185">
        <v>0</v>
      </c>
      <c r="R303" s="185">
        <f>Q303*H303</f>
        <v>0</v>
      </c>
      <c r="S303" s="185">
        <v>0</v>
      </c>
      <c r="T303" s="186">
        <f>S303*H303</f>
        <v>0</v>
      </c>
      <c r="AR303" s="187" t="s">
        <v>158</v>
      </c>
      <c r="AT303" s="187" t="s">
        <v>153</v>
      </c>
      <c r="AU303" s="187" t="s">
        <v>80</v>
      </c>
      <c r="AY303" s="17" t="s">
        <v>151</v>
      </c>
      <c r="BE303" s="188">
        <f>IF(N303="základní",J303,0)</f>
        <v>0</v>
      </c>
      <c r="BF303" s="188">
        <f>IF(N303="snížená",J303,0)</f>
        <v>0</v>
      </c>
      <c r="BG303" s="188">
        <f>IF(N303="zákl. přenesená",J303,0)</f>
        <v>0</v>
      </c>
      <c r="BH303" s="188">
        <f>IF(N303="sníž. přenesená",J303,0)</f>
        <v>0</v>
      </c>
      <c r="BI303" s="188">
        <f>IF(N303="nulová",J303,0)</f>
        <v>0</v>
      </c>
      <c r="BJ303" s="17" t="s">
        <v>78</v>
      </c>
      <c r="BK303" s="188">
        <f>ROUND(I303*H303,2)</f>
        <v>0</v>
      </c>
      <c r="BL303" s="17" t="s">
        <v>158</v>
      </c>
      <c r="BM303" s="187" t="s">
        <v>678</v>
      </c>
    </row>
    <row r="304" spans="2:65" s="12" customFormat="1" ht="11.25">
      <c r="B304" s="189"/>
      <c r="C304" s="190"/>
      <c r="D304" s="191" t="s">
        <v>160</v>
      </c>
      <c r="E304" s="192" t="s">
        <v>1</v>
      </c>
      <c r="F304" s="193" t="s">
        <v>475</v>
      </c>
      <c r="G304" s="190"/>
      <c r="H304" s="192" t="s">
        <v>1</v>
      </c>
      <c r="I304" s="190"/>
      <c r="J304" s="190"/>
      <c r="K304" s="190"/>
      <c r="L304" s="194"/>
      <c r="M304" s="195"/>
      <c r="N304" s="196"/>
      <c r="O304" s="196"/>
      <c r="P304" s="196"/>
      <c r="Q304" s="196"/>
      <c r="R304" s="196"/>
      <c r="S304" s="196"/>
      <c r="T304" s="197"/>
      <c r="AT304" s="198" t="s">
        <v>160</v>
      </c>
      <c r="AU304" s="198" t="s">
        <v>80</v>
      </c>
      <c r="AV304" s="12" t="s">
        <v>78</v>
      </c>
      <c r="AW304" s="12" t="s">
        <v>27</v>
      </c>
      <c r="AX304" s="12" t="s">
        <v>71</v>
      </c>
      <c r="AY304" s="198" t="s">
        <v>151</v>
      </c>
    </row>
    <row r="305" spans="2:65" s="13" customFormat="1" ht="11.25">
      <c r="B305" s="199"/>
      <c r="C305" s="200"/>
      <c r="D305" s="191" t="s">
        <v>160</v>
      </c>
      <c r="E305" s="201" t="s">
        <v>1</v>
      </c>
      <c r="F305" s="202" t="s">
        <v>675</v>
      </c>
      <c r="G305" s="200"/>
      <c r="H305" s="203">
        <v>596.75</v>
      </c>
      <c r="I305" s="200"/>
      <c r="J305" s="200"/>
      <c r="K305" s="200"/>
      <c r="L305" s="204"/>
      <c r="M305" s="205"/>
      <c r="N305" s="206"/>
      <c r="O305" s="206"/>
      <c r="P305" s="206"/>
      <c r="Q305" s="206"/>
      <c r="R305" s="206"/>
      <c r="S305" s="206"/>
      <c r="T305" s="207"/>
      <c r="AT305" s="208" t="s">
        <v>160</v>
      </c>
      <c r="AU305" s="208" t="s">
        <v>80</v>
      </c>
      <c r="AV305" s="13" t="s">
        <v>80</v>
      </c>
      <c r="AW305" s="13" t="s">
        <v>27</v>
      </c>
      <c r="AX305" s="13" t="s">
        <v>71</v>
      </c>
      <c r="AY305" s="208" t="s">
        <v>151</v>
      </c>
    </row>
    <row r="306" spans="2:65" s="14" customFormat="1" ht="11.25">
      <c r="B306" s="209"/>
      <c r="C306" s="210"/>
      <c r="D306" s="191" t="s">
        <v>160</v>
      </c>
      <c r="E306" s="211" t="s">
        <v>1</v>
      </c>
      <c r="F306" s="212" t="s">
        <v>165</v>
      </c>
      <c r="G306" s="210"/>
      <c r="H306" s="213">
        <v>596.75</v>
      </c>
      <c r="I306" s="210"/>
      <c r="J306" s="210"/>
      <c r="K306" s="210"/>
      <c r="L306" s="214"/>
      <c r="M306" s="215"/>
      <c r="N306" s="216"/>
      <c r="O306" s="216"/>
      <c r="P306" s="216"/>
      <c r="Q306" s="216"/>
      <c r="R306" s="216"/>
      <c r="S306" s="216"/>
      <c r="T306" s="217"/>
      <c r="AT306" s="218" t="s">
        <v>160</v>
      </c>
      <c r="AU306" s="218" t="s">
        <v>80</v>
      </c>
      <c r="AV306" s="14" t="s">
        <v>158</v>
      </c>
      <c r="AW306" s="14" t="s">
        <v>27</v>
      </c>
      <c r="AX306" s="14" t="s">
        <v>78</v>
      </c>
      <c r="AY306" s="218" t="s">
        <v>151</v>
      </c>
    </row>
    <row r="307" spans="2:65" s="1" customFormat="1" ht="16.5" customHeight="1">
      <c r="B307" s="31"/>
      <c r="C307" s="177" t="s">
        <v>679</v>
      </c>
      <c r="D307" s="177" t="s">
        <v>153</v>
      </c>
      <c r="E307" s="178" t="s">
        <v>498</v>
      </c>
      <c r="F307" s="179" t="s">
        <v>499</v>
      </c>
      <c r="G307" s="180" t="s">
        <v>369</v>
      </c>
      <c r="H307" s="181">
        <v>10</v>
      </c>
      <c r="I307" s="182"/>
      <c r="J307" s="182">
        <f>ROUND(I307*H307,2)</f>
        <v>0</v>
      </c>
      <c r="K307" s="179" t="s">
        <v>370</v>
      </c>
      <c r="L307" s="35"/>
      <c r="M307" s="183" t="s">
        <v>1</v>
      </c>
      <c r="N307" s="184" t="s">
        <v>36</v>
      </c>
      <c r="O307" s="185">
        <v>0.33600000000000002</v>
      </c>
      <c r="P307" s="185">
        <f>O307*H307</f>
        <v>3.3600000000000003</v>
      </c>
      <c r="Q307" s="185">
        <v>3.1E-4</v>
      </c>
      <c r="R307" s="185">
        <f>Q307*H307</f>
        <v>3.0999999999999999E-3</v>
      </c>
      <c r="S307" s="185">
        <v>0</v>
      </c>
      <c r="T307" s="186">
        <f>S307*H307</f>
        <v>0</v>
      </c>
      <c r="AR307" s="187" t="s">
        <v>158</v>
      </c>
      <c r="AT307" s="187" t="s">
        <v>153</v>
      </c>
      <c r="AU307" s="187" t="s">
        <v>80</v>
      </c>
      <c r="AY307" s="17" t="s">
        <v>151</v>
      </c>
      <c r="BE307" s="188">
        <f>IF(N307="základní",J307,0)</f>
        <v>0</v>
      </c>
      <c r="BF307" s="188">
        <f>IF(N307="snížená",J307,0)</f>
        <v>0</v>
      </c>
      <c r="BG307" s="188">
        <f>IF(N307="zákl. přenesená",J307,0)</f>
        <v>0</v>
      </c>
      <c r="BH307" s="188">
        <f>IF(N307="sníž. přenesená",J307,0)</f>
        <v>0</v>
      </c>
      <c r="BI307" s="188">
        <f>IF(N307="nulová",J307,0)</f>
        <v>0</v>
      </c>
      <c r="BJ307" s="17" t="s">
        <v>78</v>
      </c>
      <c r="BK307" s="188">
        <f>ROUND(I307*H307,2)</f>
        <v>0</v>
      </c>
      <c r="BL307" s="17" t="s">
        <v>158</v>
      </c>
      <c r="BM307" s="187" t="s">
        <v>680</v>
      </c>
    </row>
    <row r="308" spans="2:65" s="12" customFormat="1" ht="11.25">
      <c r="B308" s="189"/>
      <c r="C308" s="190"/>
      <c r="D308" s="191" t="s">
        <v>160</v>
      </c>
      <c r="E308" s="192" t="s">
        <v>1</v>
      </c>
      <c r="F308" s="193" t="s">
        <v>501</v>
      </c>
      <c r="G308" s="190"/>
      <c r="H308" s="192" t="s">
        <v>1</v>
      </c>
      <c r="I308" s="190"/>
      <c r="J308" s="190"/>
      <c r="K308" s="190"/>
      <c r="L308" s="194"/>
      <c r="M308" s="195"/>
      <c r="N308" s="196"/>
      <c r="O308" s="196"/>
      <c r="P308" s="196"/>
      <c r="Q308" s="196"/>
      <c r="R308" s="196"/>
      <c r="S308" s="196"/>
      <c r="T308" s="197"/>
      <c r="AT308" s="198" t="s">
        <v>160</v>
      </c>
      <c r="AU308" s="198" t="s">
        <v>80</v>
      </c>
      <c r="AV308" s="12" t="s">
        <v>78</v>
      </c>
      <c r="AW308" s="12" t="s">
        <v>27</v>
      </c>
      <c r="AX308" s="12" t="s">
        <v>71</v>
      </c>
      <c r="AY308" s="198" t="s">
        <v>151</v>
      </c>
    </row>
    <row r="309" spans="2:65" s="13" customFormat="1" ht="11.25">
      <c r="B309" s="199"/>
      <c r="C309" s="200"/>
      <c r="D309" s="191" t="s">
        <v>160</v>
      </c>
      <c r="E309" s="201" t="s">
        <v>1</v>
      </c>
      <c r="F309" s="202" t="s">
        <v>190</v>
      </c>
      <c r="G309" s="200"/>
      <c r="H309" s="203">
        <v>10</v>
      </c>
      <c r="I309" s="200"/>
      <c r="J309" s="200"/>
      <c r="K309" s="200"/>
      <c r="L309" s="204"/>
      <c r="M309" s="205"/>
      <c r="N309" s="206"/>
      <c r="O309" s="206"/>
      <c r="P309" s="206"/>
      <c r="Q309" s="206"/>
      <c r="R309" s="206"/>
      <c r="S309" s="206"/>
      <c r="T309" s="207"/>
      <c r="AT309" s="208" t="s">
        <v>160</v>
      </c>
      <c r="AU309" s="208" t="s">
        <v>80</v>
      </c>
      <c r="AV309" s="13" t="s">
        <v>80</v>
      </c>
      <c r="AW309" s="13" t="s">
        <v>27</v>
      </c>
      <c r="AX309" s="13" t="s">
        <v>71</v>
      </c>
      <c r="AY309" s="208" t="s">
        <v>151</v>
      </c>
    </row>
    <row r="310" spans="2:65" s="14" customFormat="1" ht="11.25">
      <c r="B310" s="209"/>
      <c r="C310" s="210"/>
      <c r="D310" s="191" t="s">
        <v>160</v>
      </c>
      <c r="E310" s="211" t="s">
        <v>1</v>
      </c>
      <c r="F310" s="212" t="s">
        <v>165</v>
      </c>
      <c r="G310" s="210"/>
      <c r="H310" s="213">
        <v>10</v>
      </c>
      <c r="I310" s="210"/>
      <c r="J310" s="210"/>
      <c r="K310" s="210"/>
      <c r="L310" s="214"/>
      <c r="M310" s="215"/>
      <c r="N310" s="216"/>
      <c r="O310" s="216"/>
      <c r="P310" s="216"/>
      <c r="Q310" s="216"/>
      <c r="R310" s="216"/>
      <c r="S310" s="216"/>
      <c r="T310" s="217"/>
      <c r="AT310" s="218" t="s">
        <v>160</v>
      </c>
      <c r="AU310" s="218" t="s">
        <v>80</v>
      </c>
      <c r="AV310" s="14" t="s">
        <v>158</v>
      </c>
      <c r="AW310" s="14" t="s">
        <v>27</v>
      </c>
      <c r="AX310" s="14" t="s">
        <v>78</v>
      </c>
      <c r="AY310" s="218" t="s">
        <v>151</v>
      </c>
    </row>
    <row r="311" spans="2:65" s="1" customFormat="1" ht="16.5" customHeight="1">
      <c r="B311" s="31"/>
      <c r="C311" s="177" t="s">
        <v>681</v>
      </c>
      <c r="D311" s="177" t="s">
        <v>153</v>
      </c>
      <c r="E311" s="178" t="s">
        <v>503</v>
      </c>
      <c r="F311" s="179" t="s">
        <v>504</v>
      </c>
      <c r="G311" s="180" t="s">
        <v>173</v>
      </c>
      <c r="H311" s="181">
        <v>596.75</v>
      </c>
      <c r="I311" s="182"/>
      <c r="J311" s="182">
        <f>ROUND(I311*H311,2)</f>
        <v>0</v>
      </c>
      <c r="K311" s="179" t="s">
        <v>157</v>
      </c>
      <c r="L311" s="35"/>
      <c r="M311" s="183" t="s">
        <v>1</v>
      </c>
      <c r="N311" s="184" t="s">
        <v>36</v>
      </c>
      <c r="O311" s="185">
        <v>5.3999999999999999E-2</v>
      </c>
      <c r="P311" s="185">
        <f>O311*H311</f>
        <v>32.224499999999999</v>
      </c>
      <c r="Q311" s="185">
        <v>1.9000000000000001E-4</v>
      </c>
      <c r="R311" s="185">
        <f>Q311*H311</f>
        <v>0.11338250000000001</v>
      </c>
      <c r="S311" s="185">
        <v>0</v>
      </c>
      <c r="T311" s="186">
        <f>S311*H311</f>
        <v>0</v>
      </c>
      <c r="AR311" s="187" t="s">
        <v>158</v>
      </c>
      <c r="AT311" s="187" t="s">
        <v>153</v>
      </c>
      <c r="AU311" s="187" t="s">
        <v>80</v>
      </c>
      <c r="AY311" s="17" t="s">
        <v>151</v>
      </c>
      <c r="BE311" s="188">
        <f>IF(N311="základní",J311,0)</f>
        <v>0</v>
      </c>
      <c r="BF311" s="188">
        <f>IF(N311="snížená",J311,0)</f>
        <v>0</v>
      </c>
      <c r="BG311" s="188">
        <f>IF(N311="zákl. přenesená",J311,0)</f>
        <v>0</v>
      </c>
      <c r="BH311" s="188">
        <f>IF(N311="sníž. přenesená",J311,0)</f>
        <v>0</v>
      </c>
      <c r="BI311" s="188">
        <f>IF(N311="nulová",J311,0)</f>
        <v>0</v>
      </c>
      <c r="BJ311" s="17" t="s">
        <v>78</v>
      </c>
      <c r="BK311" s="188">
        <f>ROUND(I311*H311,2)</f>
        <v>0</v>
      </c>
      <c r="BL311" s="17" t="s">
        <v>158</v>
      </c>
      <c r="BM311" s="187" t="s">
        <v>682</v>
      </c>
    </row>
    <row r="312" spans="2:65" s="12" customFormat="1" ht="22.5">
      <c r="B312" s="189"/>
      <c r="C312" s="190"/>
      <c r="D312" s="191" t="s">
        <v>160</v>
      </c>
      <c r="E312" s="192" t="s">
        <v>1</v>
      </c>
      <c r="F312" s="193" t="s">
        <v>506</v>
      </c>
      <c r="G312" s="190"/>
      <c r="H312" s="192" t="s">
        <v>1</v>
      </c>
      <c r="I312" s="190"/>
      <c r="J312" s="190"/>
      <c r="K312" s="190"/>
      <c r="L312" s="194"/>
      <c r="M312" s="195"/>
      <c r="N312" s="196"/>
      <c r="O312" s="196"/>
      <c r="P312" s="196"/>
      <c r="Q312" s="196"/>
      <c r="R312" s="196"/>
      <c r="S312" s="196"/>
      <c r="T312" s="197"/>
      <c r="AT312" s="198" t="s">
        <v>160</v>
      </c>
      <c r="AU312" s="198" t="s">
        <v>80</v>
      </c>
      <c r="AV312" s="12" t="s">
        <v>78</v>
      </c>
      <c r="AW312" s="12" t="s">
        <v>27</v>
      </c>
      <c r="AX312" s="12" t="s">
        <v>71</v>
      </c>
      <c r="AY312" s="198" t="s">
        <v>151</v>
      </c>
    </row>
    <row r="313" spans="2:65" s="13" customFormat="1" ht="11.25">
      <c r="B313" s="199"/>
      <c r="C313" s="200"/>
      <c r="D313" s="191" t="s">
        <v>160</v>
      </c>
      <c r="E313" s="201" t="s">
        <v>1</v>
      </c>
      <c r="F313" s="202" t="s">
        <v>683</v>
      </c>
      <c r="G313" s="200"/>
      <c r="H313" s="203">
        <v>596.75</v>
      </c>
      <c r="I313" s="200"/>
      <c r="J313" s="200"/>
      <c r="K313" s="200"/>
      <c r="L313" s="204"/>
      <c r="M313" s="205"/>
      <c r="N313" s="206"/>
      <c r="O313" s="206"/>
      <c r="P313" s="206"/>
      <c r="Q313" s="206"/>
      <c r="R313" s="206"/>
      <c r="S313" s="206"/>
      <c r="T313" s="207"/>
      <c r="AT313" s="208" t="s">
        <v>160</v>
      </c>
      <c r="AU313" s="208" t="s">
        <v>80</v>
      </c>
      <c r="AV313" s="13" t="s">
        <v>80</v>
      </c>
      <c r="AW313" s="13" t="s">
        <v>27</v>
      </c>
      <c r="AX313" s="13" t="s">
        <v>71</v>
      </c>
      <c r="AY313" s="208" t="s">
        <v>151</v>
      </c>
    </row>
    <row r="314" spans="2:65" s="14" customFormat="1" ht="11.25">
      <c r="B314" s="209"/>
      <c r="C314" s="210"/>
      <c r="D314" s="191" t="s">
        <v>160</v>
      </c>
      <c r="E314" s="211" t="s">
        <v>1</v>
      </c>
      <c r="F314" s="212" t="s">
        <v>165</v>
      </c>
      <c r="G314" s="210"/>
      <c r="H314" s="213">
        <v>596.75</v>
      </c>
      <c r="I314" s="210"/>
      <c r="J314" s="210"/>
      <c r="K314" s="210"/>
      <c r="L314" s="214"/>
      <c r="M314" s="215"/>
      <c r="N314" s="216"/>
      <c r="O314" s="216"/>
      <c r="P314" s="216"/>
      <c r="Q314" s="216"/>
      <c r="R314" s="216"/>
      <c r="S314" s="216"/>
      <c r="T314" s="217"/>
      <c r="AT314" s="218" t="s">
        <v>160</v>
      </c>
      <c r="AU314" s="218" t="s">
        <v>80</v>
      </c>
      <c r="AV314" s="14" t="s">
        <v>158</v>
      </c>
      <c r="AW314" s="14" t="s">
        <v>27</v>
      </c>
      <c r="AX314" s="14" t="s">
        <v>78</v>
      </c>
      <c r="AY314" s="218" t="s">
        <v>151</v>
      </c>
    </row>
    <row r="315" spans="2:65" s="1" customFormat="1" ht="16.5" customHeight="1">
      <c r="B315" s="31"/>
      <c r="C315" s="177" t="s">
        <v>684</v>
      </c>
      <c r="D315" s="177" t="s">
        <v>153</v>
      </c>
      <c r="E315" s="178" t="s">
        <v>511</v>
      </c>
      <c r="F315" s="179" t="s">
        <v>512</v>
      </c>
      <c r="G315" s="180" t="s">
        <v>173</v>
      </c>
      <c r="H315" s="181">
        <v>596.75</v>
      </c>
      <c r="I315" s="182"/>
      <c r="J315" s="182">
        <f>ROUND(I315*H315,2)</f>
        <v>0</v>
      </c>
      <c r="K315" s="179" t="s">
        <v>157</v>
      </c>
      <c r="L315" s="35"/>
      <c r="M315" s="183" t="s">
        <v>1</v>
      </c>
      <c r="N315" s="184" t="s">
        <v>36</v>
      </c>
      <c r="O315" s="185">
        <v>2.5000000000000001E-2</v>
      </c>
      <c r="P315" s="185">
        <f>O315*H315</f>
        <v>14.918750000000001</v>
      </c>
      <c r="Q315" s="185">
        <v>9.0000000000000006E-5</v>
      </c>
      <c r="R315" s="185">
        <f>Q315*H315</f>
        <v>5.3707500000000005E-2</v>
      </c>
      <c r="S315" s="185">
        <v>0</v>
      </c>
      <c r="T315" s="186">
        <f>S315*H315</f>
        <v>0</v>
      </c>
      <c r="AR315" s="187" t="s">
        <v>158</v>
      </c>
      <c r="AT315" s="187" t="s">
        <v>153</v>
      </c>
      <c r="AU315" s="187" t="s">
        <v>80</v>
      </c>
      <c r="AY315" s="17" t="s">
        <v>151</v>
      </c>
      <c r="BE315" s="188">
        <f>IF(N315="základní",J315,0)</f>
        <v>0</v>
      </c>
      <c r="BF315" s="188">
        <f>IF(N315="snížená",J315,0)</f>
        <v>0</v>
      </c>
      <c r="BG315" s="188">
        <f>IF(N315="zákl. přenesená",J315,0)</f>
        <v>0</v>
      </c>
      <c r="BH315" s="188">
        <f>IF(N315="sníž. přenesená",J315,0)</f>
        <v>0</v>
      </c>
      <c r="BI315" s="188">
        <f>IF(N315="nulová",J315,0)</f>
        <v>0</v>
      </c>
      <c r="BJ315" s="17" t="s">
        <v>78</v>
      </c>
      <c r="BK315" s="188">
        <f>ROUND(I315*H315,2)</f>
        <v>0</v>
      </c>
      <c r="BL315" s="17" t="s">
        <v>158</v>
      </c>
      <c r="BM315" s="187" t="s">
        <v>685</v>
      </c>
    </row>
    <row r="316" spans="2:65" s="12" customFormat="1" ht="11.25">
      <c r="B316" s="189"/>
      <c r="C316" s="190"/>
      <c r="D316" s="191" t="s">
        <v>160</v>
      </c>
      <c r="E316" s="192" t="s">
        <v>1</v>
      </c>
      <c r="F316" s="193" t="s">
        <v>514</v>
      </c>
      <c r="G316" s="190"/>
      <c r="H316" s="192" t="s">
        <v>1</v>
      </c>
      <c r="I316" s="190"/>
      <c r="J316" s="190"/>
      <c r="K316" s="190"/>
      <c r="L316" s="194"/>
      <c r="M316" s="195"/>
      <c r="N316" s="196"/>
      <c r="O316" s="196"/>
      <c r="P316" s="196"/>
      <c r="Q316" s="196"/>
      <c r="R316" s="196"/>
      <c r="S316" s="196"/>
      <c r="T316" s="197"/>
      <c r="AT316" s="198" t="s">
        <v>160</v>
      </c>
      <c r="AU316" s="198" t="s">
        <v>80</v>
      </c>
      <c r="AV316" s="12" t="s">
        <v>78</v>
      </c>
      <c r="AW316" s="12" t="s">
        <v>27</v>
      </c>
      <c r="AX316" s="12" t="s">
        <v>71</v>
      </c>
      <c r="AY316" s="198" t="s">
        <v>151</v>
      </c>
    </row>
    <row r="317" spans="2:65" s="13" customFormat="1" ht="11.25">
      <c r="B317" s="199"/>
      <c r="C317" s="200"/>
      <c r="D317" s="191" t="s">
        <v>160</v>
      </c>
      <c r="E317" s="201" t="s">
        <v>1</v>
      </c>
      <c r="F317" s="202" t="s">
        <v>683</v>
      </c>
      <c r="G317" s="200"/>
      <c r="H317" s="203">
        <v>596.75</v>
      </c>
      <c r="I317" s="200"/>
      <c r="J317" s="200"/>
      <c r="K317" s="200"/>
      <c r="L317" s="204"/>
      <c r="M317" s="205"/>
      <c r="N317" s="206"/>
      <c r="O317" s="206"/>
      <c r="P317" s="206"/>
      <c r="Q317" s="206"/>
      <c r="R317" s="206"/>
      <c r="S317" s="206"/>
      <c r="T317" s="207"/>
      <c r="AT317" s="208" t="s">
        <v>160</v>
      </c>
      <c r="AU317" s="208" t="s">
        <v>80</v>
      </c>
      <c r="AV317" s="13" t="s">
        <v>80</v>
      </c>
      <c r="AW317" s="13" t="s">
        <v>27</v>
      </c>
      <c r="AX317" s="13" t="s">
        <v>71</v>
      </c>
      <c r="AY317" s="208" t="s">
        <v>151</v>
      </c>
    </row>
    <row r="318" spans="2:65" s="14" customFormat="1" ht="11.25">
      <c r="B318" s="209"/>
      <c r="C318" s="210"/>
      <c r="D318" s="191" t="s">
        <v>160</v>
      </c>
      <c r="E318" s="211" t="s">
        <v>1</v>
      </c>
      <c r="F318" s="212" t="s">
        <v>165</v>
      </c>
      <c r="G318" s="210"/>
      <c r="H318" s="213">
        <v>596.75</v>
      </c>
      <c r="I318" s="210"/>
      <c r="J318" s="210"/>
      <c r="K318" s="210"/>
      <c r="L318" s="214"/>
      <c r="M318" s="215"/>
      <c r="N318" s="216"/>
      <c r="O318" s="216"/>
      <c r="P318" s="216"/>
      <c r="Q318" s="216"/>
      <c r="R318" s="216"/>
      <c r="S318" s="216"/>
      <c r="T318" s="217"/>
      <c r="AT318" s="218" t="s">
        <v>160</v>
      </c>
      <c r="AU318" s="218" t="s">
        <v>80</v>
      </c>
      <c r="AV318" s="14" t="s">
        <v>158</v>
      </c>
      <c r="AW318" s="14" t="s">
        <v>27</v>
      </c>
      <c r="AX318" s="14" t="s">
        <v>78</v>
      </c>
      <c r="AY318" s="218" t="s">
        <v>151</v>
      </c>
    </row>
    <row r="319" spans="2:65" s="11" customFormat="1" ht="22.9" customHeight="1">
      <c r="B319" s="162"/>
      <c r="C319" s="163"/>
      <c r="D319" s="164" t="s">
        <v>70</v>
      </c>
      <c r="E319" s="175" t="s">
        <v>184</v>
      </c>
      <c r="F319" s="175" t="s">
        <v>515</v>
      </c>
      <c r="G319" s="163"/>
      <c r="H319" s="163"/>
      <c r="I319" s="163"/>
      <c r="J319" s="176">
        <f>BK319</f>
        <v>0</v>
      </c>
      <c r="K319" s="163"/>
      <c r="L319" s="167"/>
      <c r="M319" s="168"/>
      <c r="N319" s="169"/>
      <c r="O319" s="169"/>
      <c r="P319" s="170">
        <f>P320+SUM(P321:P324)</f>
        <v>220.17658</v>
      </c>
      <c r="Q319" s="169"/>
      <c r="R319" s="170">
        <f>R320+SUM(R321:R324)</f>
        <v>0</v>
      </c>
      <c r="S319" s="169"/>
      <c r="T319" s="171">
        <f>T320+SUM(T321:T324)</f>
        <v>0</v>
      </c>
      <c r="AR319" s="172" t="s">
        <v>78</v>
      </c>
      <c r="AT319" s="173" t="s">
        <v>70</v>
      </c>
      <c r="AU319" s="173" t="s">
        <v>78</v>
      </c>
      <c r="AY319" s="172" t="s">
        <v>151</v>
      </c>
      <c r="BK319" s="174">
        <f>BK320+SUM(BK321:BK324)</f>
        <v>0</v>
      </c>
    </row>
    <row r="320" spans="2:65" s="1" customFormat="1" ht="16.5" customHeight="1">
      <c r="B320" s="31"/>
      <c r="C320" s="177" t="s">
        <v>686</v>
      </c>
      <c r="D320" s="177" t="s">
        <v>153</v>
      </c>
      <c r="E320" s="178" t="s">
        <v>517</v>
      </c>
      <c r="F320" s="179" t="s">
        <v>518</v>
      </c>
      <c r="G320" s="180" t="s">
        <v>173</v>
      </c>
      <c r="H320" s="181">
        <v>520</v>
      </c>
      <c r="I320" s="182"/>
      <c r="J320" s="182">
        <f>ROUND(I320*H320,2)</f>
        <v>0</v>
      </c>
      <c r="K320" s="179" t="s">
        <v>168</v>
      </c>
      <c r="L320" s="35"/>
      <c r="M320" s="183" t="s">
        <v>1</v>
      </c>
      <c r="N320" s="184" t="s">
        <v>36</v>
      </c>
      <c r="O320" s="185">
        <v>0.19600000000000001</v>
      </c>
      <c r="P320" s="185">
        <f>O320*H320</f>
        <v>101.92</v>
      </c>
      <c r="Q320" s="185">
        <v>0</v>
      </c>
      <c r="R320" s="185">
        <f>Q320*H320</f>
        <v>0</v>
      </c>
      <c r="S320" s="185">
        <v>0</v>
      </c>
      <c r="T320" s="186">
        <f>S320*H320</f>
        <v>0</v>
      </c>
      <c r="AR320" s="187" t="s">
        <v>158</v>
      </c>
      <c r="AT320" s="187" t="s">
        <v>153</v>
      </c>
      <c r="AU320" s="187" t="s">
        <v>80</v>
      </c>
      <c r="AY320" s="17" t="s">
        <v>151</v>
      </c>
      <c r="BE320" s="188">
        <f>IF(N320="základní",J320,0)</f>
        <v>0</v>
      </c>
      <c r="BF320" s="188">
        <f>IF(N320="snížená",J320,0)</f>
        <v>0</v>
      </c>
      <c r="BG320" s="188">
        <f>IF(N320="zákl. přenesená",J320,0)</f>
        <v>0</v>
      </c>
      <c r="BH320" s="188">
        <f>IF(N320="sníž. přenesená",J320,0)</f>
        <v>0</v>
      </c>
      <c r="BI320" s="188">
        <f>IF(N320="nulová",J320,0)</f>
        <v>0</v>
      </c>
      <c r="BJ320" s="17" t="s">
        <v>78</v>
      </c>
      <c r="BK320" s="188">
        <f>ROUND(I320*H320,2)</f>
        <v>0</v>
      </c>
      <c r="BL320" s="17" t="s">
        <v>158</v>
      </c>
      <c r="BM320" s="187" t="s">
        <v>687</v>
      </c>
    </row>
    <row r="321" spans="2:65" s="12" customFormat="1" ht="11.25">
      <c r="B321" s="189"/>
      <c r="C321" s="190"/>
      <c r="D321" s="191" t="s">
        <v>160</v>
      </c>
      <c r="E321" s="192" t="s">
        <v>1</v>
      </c>
      <c r="F321" s="193" t="s">
        <v>347</v>
      </c>
      <c r="G321" s="190"/>
      <c r="H321" s="192" t="s">
        <v>1</v>
      </c>
      <c r="I321" s="190"/>
      <c r="J321" s="190"/>
      <c r="K321" s="190"/>
      <c r="L321" s="194"/>
      <c r="M321" s="195"/>
      <c r="N321" s="196"/>
      <c r="O321" s="196"/>
      <c r="P321" s="196"/>
      <c r="Q321" s="196"/>
      <c r="R321" s="196"/>
      <c r="S321" s="196"/>
      <c r="T321" s="197"/>
      <c r="AT321" s="198" t="s">
        <v>160</v>
      </c>
      <c r="AU321" s="198" t="s">
        <v>80</v>
      </c>
      <c r="AV321" s="12" t="s">
        <v>78</v>
      </c>
      <c r="AW321" s="12" t="s">
        <v>4</v>
      </c>
      <c r="AX321" s="12" t="s">
        <v>71</v>
      </c>
      <c r="AY321" s="198" t="s">
        <v>151</v>
      </c>
    </row>
    <row r="322" spans="2:65" s="13" customFormat="1" ht="11.25">
      <c r="B322" s="199"/>
      <c r="C322" s="200"/>
      <c r="D322" s="191" t="s">
        <v>160</v>
      </c>
      <c r="E322" s="201" t="s">
        <v>1</v>
      </c>
      <c r="F322" s="202" t="s">
        <v>629</v>
      </c>
      <c r="G322" s="200"/>
      <c r="H322" s="203">
        <v>520</v>
      </c>
      <c r="I322" s="200"/>
      <c r="J322" s="200"/>
      <c r="K322" s="200"/>
      <c r="L322" s="204"/>
      <c r="M322" s="205"/>
      <c r="N322" s="206"/>
      <c r="O322" s="206"/>
      <c r="P322" s="206"/>
      <c r="Q322" s="206"/>
      <c r="R322" s="206"/>
      <c r="S322" s="206"/>
      <c r="T322" s="207"/>
      <c r="AT322" s="208" t="s">
        <v>160</v>
      </c>
      <c r="AU322" s="208" t="s">
        <v>80</v>
      </c>
      <c r="AV322" s="13" t="s">
        <v>80</v>
      </c>
      <c r="AW322" s="13" t="s">
        <v>27</v>
      </c>
      <c r="AX322" s="13" t="s">
        <v>71</v>
      </c>
      <c r="AY322" s="208" t="s">
        <v>151</v>
      </c>
    </row>
    <row r="323" spans="2:65" s="14" customFormat="1" ht="11.25">
      <c r="B323" s="209"/>
      <c r="C323" s="210"/>
      <c r="D323" s="191" t="s">
        <v>160</v>
      </c>
      <c r="E323" s="211" t="s">
        <v>1</v>
      </c>
      <c r="F323" s="212" t="s">
        <v>165</v>
      </c>
      <c r="G323" s="210"/>
      <c r="H323" s="213">
        <v>520</v>
      </c>
      <c r="I323" s="210"/>
      <c r="J323" s="210"/>
      <c r="K323" s="210"/>
      <c r="L323" s="214"/>
      <c r="M323" s="215"/>
      <c r="N323" s="216"/>
      <c r="O323" s="216"/>
      <c r="P323" s="216"/>
      <c r="Q323" s="216"/>
      <c r="R323" s="216"/>
      <c r="S323" s="216"/>
      <c r="T323" s="217"/>
      <c r="AT323" s="218" t="s">
        <v>160</v>
      </c>
      <c r="AU323" s="218" t="s">
        <v>80</v>
      </c>
      <c r="AV323" s="14" t="s">
        <v>158</v>
      </c>
      <c r="AW323" s="14" t="s">
        <v>27</v>
      </c>
      <c r="AX323" s="14" t="s">
        <v>78</v>
      </c>
      <c r="AY323" s="218" t="s">
        <v>151</v>
      </c>
    </row>
    <row r="324" spans="2:65" s="11" customFormat="1" ht="20.85" customHeight="1">
      <c r="B324" s="162"/>
      <c r="C324" s="163"/>
      <c r="D324" s="164" t="s">
        <v>70</v>
      </c>
      <c r="E324" s="175" t="s">
        <v>516</v>
      </c>
      <c r="F324" s="175" t="s">
        <v>520</v>
      </c>
      <c r="G324" s="163"/>
      <c r="H324" s="163"/>
      <c r="I324" s="163"/>
      <c r="J324" s="176">
        <f>BK324</f>
        <v>0</v>
      </c>
      <c r="K324" s="163"/>
      <c r="L324" s="167"/>
      <c r="M324" s="168"/>
      <c r="N324" s="169"/>
      <c r="O324" s="169"/>
      <c r="P324" s="170">
        <f>SUM(P325:P351)</f>
        <v>118.25658000000001</v>
      </c>
      <c r="Q324" s="169"/>
      <c r="R324" s="170">
        <f>SUM(R325:R351)</f>
        <v>0</v>
      </c>
      <c r="S324" s="169"/>
      <c r="T324" s="171">
        <f>SUM(T325:T351)</f>
        <v>0</v>
      </c>
      <c r="AR324" s="172" t="s">
        <v>78</v>
      </c>
      <c r="AT324" s="173" t="s">
        <v>70</v>
      </c>
      <c r="AU324" s="173" t="s">
        <v>80</v>
      </c>
      <c r="AY324" s="172" t="s">
        <v>151</v>
      </c>
      <c r="BK324" s="174">
        <f>SUM(BK325:BK351)</f>
        <v>0</v>
      </c>
    </row>
    <row r="325" spans="2:65" s="1" customFormat="1" ht="24" customHeight="1">
      <c r="B325" s="31"/>
      <c r="C325" s="177" t="s">
        <v>688</v>
      </c>
      <c r="D325" s="177" t="s">
        <v>153</v>
      </c>
      <c r="E325" s="178" t="s">
        <v>522</v>
      </c>
      <c r="F325" s="179" t="s">
        <v>523</v>
      </c>
      <c r="G325" s="180" t="s">
        <v>156</v>
      </c>
      <c r="H325" s="181">
        <v>780</v>
      </c>
      <c r="I325" s="182"/>
      <c r="J325" s="182">
        <f>ROUND(I325*H325,2)</f>
        <v>0</v>
      </c>
      <c r="K325" s="179" t="s">
        <v>1</v>
      </c>
      <c r="L325" s="35"/>
      <c r="M325" s="183" t="s">
        <v>1</v>
      </c>
      <c r="N325" s="184" t="s">
        <v>36</v>
      </c>
      <c r="O325" s="185">
        <v>2E-3</v>
      </c>
      <c r="P325" s="185">
        <f>O325*H325</f>
        <v>1.56</v>
      </c>
      <c r="Q325" s="185">
        <v>0</v>
      </c>
      <c r="R325" s="185">
        <f>Q325*H325</f>
        <v>0</v>
      </c>
      <c r="S325" s="185">
        <v>0</v>
      </c>
      <c r="T325" s="186">
        <f>S325*H325</f>
        <v>0</v>
      </c>
      <c r="AR325" s="187" t="s">
        <v>158</v>
      </c>
      <c r="AT325" s="187" t="s">
        <v>153</v>
      </c>
      <c r="AU325" s="187" t="s">
        <v>524</v>
      </c>
      <c r="AY325" s="17" t="s">
        <v>151</v>
      </c>
      <c r="BE325" s="188">
        <f>IF(N325="základní",J325,0)</f>
        <v>0</v>
      </c>
      <c r="BF325" s="188">
        <f>IF(N325="snížená",J325,0)</f>
        <v>0</v>
      </c>
      <c r="BG325" s="188">
        <f>IF(N325="zákl. přenesená",J325,0)</f>
        <v>0</v>
      </c>
      <c r="BH325" s="188">
        <f>IF(N325="sníž. přenesená",J325,0)</f>
        <v>0</v>
      </c>
      <c r="BI325" s="188">
        <f>IF(N325="nulová",J325,0)</f>
        <v>0</v>
      </c>
      <c r="BJ325" s="17" t="s">
        <v>78</v>
      </c>
      <c r="BK325" s="188">
        <f>ROUND(I325*H325,2)</f>
        <v>0</v>
      </c>
      <c r="BL325" s="17" t="s">
        <v>158</v>
      </c>
      <c r="BM325" s="187" t="s">
        <v>689</v>
      </c>
    </row>
    <row r="326" spans="2:65" s="13" customFormat="1" ht="11.25">
      <c r="B326" s="199"/>
      <c r="C326" s="200"/>
      <c r="D326" s="191" t="s">
        <v>160</v>
      </c>
      <c r="E326" s="201" t="s">
        <v>1</v>
      </c>
      <c r="F326" s="202" t="s">
        <v>690</v>
      </c>
      <c r="G326" s="200"/>
      <c r="H326" s="203">
        <v>780</v>
      </c>
      <c r="I326" s="200"/>
      <c r="J326" s="200"/>
      <c r="K326" s="200"/>
      <c r="L326" s="204"/>
      <c r="M326" s="205"/>
      <c r="N326" s="206"/>
      <c r="O326" s="206"/>
      <c r="P326" s="206"/>
      <c r="Q326" s="206"/>
      <c r="R326" s="206"/>
      <c r="S326" s="206"/>
      <c r="T326" s="207"/>
      <c r="AT326" s="208" t="s">
        <v>160</v>
      </c>
      <c r="AU326" s="208" t="s">
        <v>524</v>
      </c>
      <c r="AV326" s="13" t="s">
        <v>80</v>
      </c>
      <c r="AW326" s="13" t="s">
        <v>27</v>
      </c>
      <c r="AX326" s="13" t="s">
        <v>71</v>
      </c>
      <c r="AY326" s="208" t="s">
        <v>151</v>
      </c>
    </row>
    <row r="327" spans="2:65" s="14" customFormat="1" ht="11.25">
      <c r="B327" s="209"/>
      <c r="C327" s="210"/>
      <c r="D327" s="191" t="s">
        <v>160</v>
      </c>
      <c r="E327" s="211" t="s">
        <v>1</v>
      </c>
      <c r="F327" s="212" t="s">
        <v>165</v>
      </c>
      <c r="G327" s="210"/>
      <c r="H327" s="213">
        <v>780</v>
      </c>
      <c r="I327" s="210"/>
      <c r="J327" s="210"/>
      <c r="K327" s="210"/>
      <c r="L327" s="214"/>
      <c r="M327" s="215"/>
      <c r="N327" s="216"/>
      <c r="O327" s="216"/>
      <c r="P327" s="216"/>
      <c r="Q327" s="216"/>
      <c r="R327" s="216"/>
      <c r="S327" s="216"/>
      <c r="T327" s="217"/>
      <c r="AT327" s="218" t="s">
        <v>160</v>
      </c>
      <c r="AU327" s="218" t="s">
        <v>524</v>
      </c>
      <c r="AV327" s="14" t="s">
        <v>158</v>
      </c>
      <c r="AW327" s="14" t="s">
        <v>27</v>
      </c>
      <c r="AX327" s="14" t="s">
        <v>78</v>
      </c>
      <c r="AY327" s="218" t="s">
        <v>151</v>
      </c>
    </row>
    <row r="328" spans="2:65" s="1" customFormat="1" ht="24" customHeight="1">
      <c r="B328" s="31"/>
      <c r="C328" s="177" t="s">
        <v>691</v>
      </c>
      <c r="D328" s="177" t="s">
        <v>153</v>
      </c>
      <c r="E328" s="178" t="s">
        <v>528</v>
      </c>
      <c r="F328" s="179" t="s">
        <v>529</v>
      </c>
      <c r="G328" s="180" t="s">
        <v>248</v>
      </c>
      <c r="H328" s="181">
        <v>158.34</v>
      </c>
      <c r="I328" s="182"/>
      <c r="J328" s="182">
        <f>ROUND(I328*H328,2)</f>
        <v>0</v>
      </c>
      <c r="K328" s="179" t="s">
        <v>1</v>
      </c>
      <c r="L328" s="35"/>
      <c r="M328" s="183" t="s">
        <v>1</v>
      </c>
      <c r="N328" s="184" t="s">
        <v>36</v>
      </c>
      <c r="O328" s="185">
        <v>4.2000000000000003E-2</v>
      </c>
      <c r="P328" s="185">
        <f>O328*H328</f>
        <v>6.6502800000000004</v>
      </c>
      <c r="Q328" s="185">
        <v>0</v>
      </c>
      <c r="R328" s="185">
        <f>Q328*H328</f>
        <v>0</v>
      </c>
      <c r="S328" s="185">
        <v>0</v>
      </c>
      <c r="T328" s="186">
        <f>S328*H328</f>
        <v>0</v>
      </c>
      <c r="AR328" s="187" t="s">
        <v>158</v>
      </c>
      <c r="AT328" s="187" t="s">
        <v>153</v>
      </c>
      <c r="AU328" s="187" t="s">
        <v>524</v>
      </c>
      <c r="AY328" s="17" t="s">
        <v>151</v>
      </c>
      <c r="BE328" s="188">
        <f>IF(N328="základní",J328,0)</f>
        <v>0</v>
      </c>
      <c r="BF328" s="188">
        <f>IF(N328="snížená",J328,0)</f>
        <v>0</v>
      </c>
      <c r="BG328" s="188">
        <f>IF(N328="zákl. přenesená",J328,0)</f>
        <v>0</v>
      </c>
      <c r="BH328" s="188">
        <f>IF(N328="sníž. přenesená",J328,0)</f>
        <v>0</v>
      </c>
      <c r="BI328" s="188">
        <f>IF(N328="nulová",J328,0)</f>
        <v>0</v>
      </c>
      <c r="BJ328" s="17" t="s">
        <v>78</v>
      </c>
      <c r="BK328" s="188">
        <f>ROUND(I328*H328,2)</f>
        <v>0</v>
      </c>
      <c r="BL328" s="17" t="s">
        <v>158</v>
      </c>
      <c r="BM328" s="187" t="s">
        <v>692</v>
      </c>
    </row>
    <row r="329" spans="2:65" s="12" customFormat="1" ht="11.25">
      <c r="B329" s="189"/>
      <c r="C329" s="190"/>
      <c r="D329" s="191" t="s">
        <v>160</v>
      </c>
      <c r="E329" s="192" t="s">
        <v>1</v>
      </c>
      <c r="F329" s="193" t="s">
        <v>531</v>
      </c>
      <c r="G329" s="190"/>
      <c r="H329" s="192" t="s">
        <v>1</v>
      </c>
      <c r="I329" s="190"/>
      <c r="J329" s="190"/>
      <c r="K329" s="190"/>
      <c r="L329" s="194"/>
      <c r="M329" s="195"/>
      <c r="N329" s="196"/>
      <c r="O329" s="196"/>
      <c r="P329" s="196"/>
      <c r="Q329" s="196"/>
      <c r="R329" s="196"/>
      <c r="S329" s="196"/>
      <c r="T329" s="197"/>
      <c r="AT329" s="198" t="s">
        <v>160</v>
      </c>
      <c r="AU329" s="198" t="s">
        <v>524</v>
      </c>
      <c r="AV329" s="12" t="s">
        <v>78</v>
      </c>
      <c r="AW329" s="12" t="s">
        <v>27</v>
      </c>
      <c r="AX329" s="12" t="s">
        <v>71</v>
      </c>
      <c r="AY329" s="198" t="s">
        <v>151</v>
      </c>
    </row>
    <row r="330" spans="2:65" s="13" customFormat="1" ht="11.25">
      <c r="B330" s="199"/>
      <c r="C330" s="200"/>
      <c r="D330" s="191" t="s">
        <v>160</v>
      </c>
      <c r="E330" s="201" t="s">
        <v>1</v>
      </c>
      <c r="F330" s="202" t="s">
        <v>693</v>
      </c>
      <c r="G330" s="200"/>
      <c r="H330" s="203">
        <v>24.024000000000001</v>
      </c>
      <c r="I330" s="200"/>
      <c r="J330" s="200"/>
      <c r="K330" s="200"/>
      <c r="L330" s="204"/>
      <c r="M330" s="205"/>
      <c r="N330" s="206"/>
      <c r="O330" s="206"/>
      <c r="P330" s="206"/>
      <c r="Q330" s="206"/>
      <c r="R330" s="206"/>
      <c r="S330" s="206"/>
      <c r="T330" s="207"/>
      <c r="AT330" s="208" t="s">
        <v>160</v>
      </c>
      <c r="AU330" s="208" t="s">
        <v>524</v>
      </c>
      <c r="AV330" s="13" t="s">
        <v>80</v>
      </c>
      <c r="AW330" s="13" t="s">
        <v>27</v>
      </c>
      <c r="AX330" s="13" t="s">
        <v>71</v>
      </c>
      <c r="AY330" s="208" t="s">
        <v>151</v>
      </c>
    </row>
    <row r="331" spans="2:65" s="13" customFormat="1" ht="11.25">
      <c r="B331" s="199"/>
      <c r="C331" s="200"/>
      <c r="D331" s="191" t="s">
        <v>160</v>
      </c>
      <c r="E331" s="201" t="s">
        <v>1</v>
      </c>
      <c r="F331" s="202" t="s">
        <v>694</v>
      </c>
      <c r="G331" s="200"/>
      <c r="H331" s="203">
        <v>36.036000000000001</v>
      </c>
      <c r="I331" s="200"/>
      <c r="J331" s="200"/>
      <c r="K331" s="200"/>
      <c r="L331" s="204"/>
      <c r="M331" s="205"/>
      <c r="N331" s="206"/>
      <c r="O331" s="206"/>
      <c r="P331" s="206"/>
      <c r="Q331" s="206"/>
      <c r="R331" s="206"/>
      <c r="S331" s="206"/>
      <c r="T331" s="207"/>
      <c r="AT331" s="208" t="s">
        <v>160</v>
      </c>
      <c r="AU331" s="208" t="s">
        <v>524</v>
      </c>
      <c r="AV331" s="13" t="s">
        <v>80</v>
      </c>
      <c r="AW331" s="13" t="s">
        <v>27</v>
      </c>
      <c r="AX331" s="13" t="s">
        <v>71</v>
      </c>
      <c r="AY331" s="208" t="s">
        <v>151</v>
      </c>
    </row>
    <row r="332" spans="2:65" s="12" customFormat="1" ht="11.25">
      <c r="B332" s="189"/>
      <c r="C332" s="190"/>
      <c r="D332" s="191" t="s">
        <v>160</v>
      </c>
      <c r="E332" s="192" t="s">
        <v>1</v>
      </c>
      <c r="F332" s="193" t="s">
        <v>534</v>
      </c>
      <c r="G332" s="190"/>
      <c r="H332" s="192" t="s">
        <v>1</v>
      </c>
      <c r="I332" s="190"/>
      <c r="J332" s="190"/>
      <c r="K332" s="190"/>
      <c r="L332" s="194"/>
      <c r="M332" s="195"/>
      <c r="N332" s="196"/>
      <c r="O332" s="196"/>
      <c r="P332" s="196"/>
      <c r="Q332" s="196"/>
      <c r="R332" s="196"/>
      <c r="S332" s="196"/>
      <c r="T332" s="197"/>
      <c r="AT332" s="198" t="s">
        <v>160</v>
      </c>
      <c r="AU332" s="198" t="s">
        <v>524</v>
      </c>
      <c r="AV332" s="12" t="s">
        <v>78</v>
      </c>
      <c r="AW332" s="12" t="s">
        <v>27</v>
      </c>
      <c r="AX332" s="12" t="s">
        <v>71</v>
      </c>
      <c r="AY332" s="198" t="s">
        <v>151</v>
      </c>
    </row>
    <row r="333" spans="2:65" s="13" customFormat="1" ht="11.25">
      <c r="B333" s="199"/>
      <c r="C333" s="200"/>
      <c r="D333" s="191" t="s">
        <v>160</v>
      </c>
      <c r="E333" s="201" t="s">
        <v>1</v>
      </c>
      <c r="F333" s="202" t="s">
        <v>695</v>
      </c>
      <c r="G333" s="200"/>
      <c r="H333" s="203">
        <v>98.28</v>
      </c>
      <c r="I333" s="200"/>
      <c r="J333" s="200"/>
      <c r="K333" s="200"/>
      <c r="L333" s="204"/>
      <c r="M333" s="205"/>
      <c r="N333" s="206"/>
      <c r="O333" s="206"/>
      <c r="P333" s="206"/>
      <c r="Q333" s="206"/>
      <c r="R333" s="206"/>
      <c r="S333" s="206"/>
      <c r="T333" s="207"/>
      <c r="AT333" s="208" t="s">
        <v>160</v>
      </c>
      <c r="AU333" s="208" t="s">
        <v>524</v>
      </c>
      <c r="AV333" s="13" t="s">
        <v>80</v>
      </c>
      <c r="AW333" s="13" t="s">
        <v>27</v>
      </c>
      <c r="AX333" s="13" t="s">
        <v>71</v>
      </c>
      <c r="AY333" s="208" t="s">
        <v>151</v>
      </c>
    </row>
    <row r="334" spans="2:65" s="14" customFormat="1" ht="11.25">
      <c r="B334" s="209"/>
      <c r="C334" s="210"/>
      <c r="D334" s="191" t="s">
        <v>160</v>
      </c>
      <c r="E334" s="211" t="s">
        <v>1</v>
      </c>
      <c r="F334" s="212" t="s">
        <v>165</v>
      </c>
      <c r="G334" s="210"/>
      <c r="H334" s="213">
        <v>158.34</v>
      </c>
      <c r="I334" s="210"/>
      <c r="J334" s="210"/>
      <c r="K334" s="210"/>
      <c r="L334" s="214"/>
      <c r="M334" s="215"/>
      <c r="N334" s="216"/>
      <c r="O334" s="216"/>
      <c r="P334" s="216"/>
      <c r="Q334" s="216"/>
      <c r="R334" s="216"/>
      <c r="S334" s="216"/>
      <c r="T334" s="217"/>
      <c r="AT334" s="218" t="s">
        <v>160</v>
      </c>
      <c r="AU334" s="218" t="s">
        <v>524</v>
      </c>
      <c r="AV334" s="14" t="s">
        <v>158</v>
      </c>
      <c r="AW334" s="14" t="s">
        <v>4</v>
      </c>
      <c r="AX334" s="14" t="s">
        <v>78</v>
      </c>
      <c r="AY334" s="218" t="s">
        <v>151</v>
      </c>
    </row>
    <row r="335" spans="2:65" s="1" customFormat="1" ht="24" customHeight="1">
      <c r="B335" s="31"/>
      <c r="C335" s="177" t="s">
        <v>696</v>
      </c>
      <c r="D335" s="177" t="s">
        <v>153</v>
      </c>
      <c r="E335" s="178" t="s">
        <v>537</v>
      </c>
      <c r="F335" s="179" t="s">
        <v>538</v>
      </c>
      <c r="G335" s="180" t="s">
        <v>248</v>
      </c>
      <c r="H335" s="181">
        <v>3008.46</v>
      </c>
      <c r="I335" s="182"/>
      <c r="J335" s="182">
        <f>ROUND(I335*H335,2)</f>
        <v>0</v>
      </c>
      <c r="K335" s="179" t="s">
        <v>230</v>
      </c>
      <c r="L335" s="35"/>
      <c r="M335" s="183" t="s">
        <v>1</v>
      </c>
      <c r="N335" s="184" t="s">
        <v>36</v>
      </c>
      <c r="O335" s="185">
        <v>3.0000000000000001E-3</v>
      </c>
      <c r="P335" s="185">
        <f>O335*H335</f>
        <v>9.0253800000000002</v>
      </c>
      <c r="Q335" s="185">
        <v>0</v>
      </c>
      <c r="R335" s="185">
        <f>Q335*H335</f>
        <v>0</v>
      </c>
      <c r="S335" s="185">
        <v>0</v>
      </c>
      <c r="T335" s="186">
        <f>S335*H335</f>
        <v>0</v>
      </c>
      <c r="AR335" s="187" t="s">
        <v>158</v>
      </c>
      <c r="AT335" s="187" t="s">
        <v>153</v>
      </c>
      <c r="AU335" s="187" t="s">
        <v>524</v>
      </c>
      <c r="AY335" s="17" t="s">
        <v>151</v>
      </c>
      <c r="BE335" s="188">
        <f>IF(N335="základní",J335,0)</f>
        <v>0</v>
      </c>
      <c r="BF335" s="188">
        <f>IF(N335="snížená",J335,0)</f>
        <v>0</v>
      </c>
      <c r="BG335" s="188">
        <f>IF(N335="zákl. přenesená",J335,0)</f>
        <v>0</v>
      </c>
      <c r="BH335" s="188">
        <f>IF(N335="sníž. přenesená",J335,0)</f>
        <v>0</v>
      </c>
      <c r="BI335" s="188">
        <f>IF(N335="nulová",J335,0)</f>
        <v>0</v>
      </c>
      <c r="BJ335" s="17" t="s">
        <v>78</v>
      </c>
      <c r="BK335" s="188">
        <f>ROUND(I335*H335,2)</f>
        <v>0</v>
      </c>
      <c r="BL335" s="17" t="s">
        <v>158</v>
      </c>
      <c r="BM335" s="187" t="s">
        <v>697</v>
      </c>
    </row>
    <row r="336" spans="2:65" s="12" customFormat="1" ht="11.25">
      <c r="B336" s="189"/>
      <c r="C336" s="190"/>
      <c r="D336" s="191" t="s">
        <v>160</v>
      </c>
      <c r="E336" s="192" t="s">
        <v>1</v>
      </c>
      <c r="F336" s="193" t="s">
        <v>540</v>
      </c>
      <c r="G336" s="190"/>
      <c r="H336" s="192" t="s">
        <v>1</v>
      </c>
      <c r="I336" s="190"/>
      <c r="J336" s="190"/>
      <c r="K336" s="190"/>
      <c r="L336" s="194"/>
      <c r="M336" s="195"/>
      <c r="N336" s="196"/>
      <c r="O336" s="196"/>
      <c r="P336" s="196"/>
      <c r="Q336" s="196"/>
      <c r="R336" s="196"/>
      <c r="S336" s="196"/>
      <c r="T336" s="197"/>
      <c r="AT336" s="198" t="s">
        <v>160</v>
      </c>
      <c r="AU336" s="198" t="s">
        <v>524</v>
      </c>
      <c r="AV336" s="12" t="s">
        <v>78</v>
      </c>
      <c r="AW336" s="12" t="s">
        <v>27</v>
      </c>
      <c r="AX336" s="12" t="s">
        <v>71</v>
      </c>
      <c r="AY336" s="198" t="s">
        <v>151</v>
      </c>
    </row>
    <row r="337" spans="2:65" s="13" customFormat="1" ht="11.25">
      <c r="B337" s="199"/>
      <c r="C337" s="200"/>
      <c r="D337" s="191" t="s">
        <v>160</v>
      </c>
      <c r="E337" s="201" t="s">
        <v>1</v>
      </c>
      <c r="F337" s="202" t="s">
        <v>698</v>
      </c>
      <c r="G337" s="200"/>
      <c r="H337" s="203">
        <v>3008.46</v>
      </c>
      <c r="I337" s="200"/>
      <c r="J337" s="200"/>
      <c r="K337" s="200"/>
      <c r="L337" s="204"/>
      <c r="M337" s="205"/>
      <c r="N337" s="206"/>
      <c r="O337" s="206"/>
      <c r="P337" s="206"/>
      <c r="Q337" s="206"/>
      <c r="R337" s="206"/>
      <c r="S337" s="206"/>
      <c r="T337" s="207"/>
      <c r="AT337" s="208" t="s">
        <v>160</v>
      </c>
      <c r="AU337" s="208" t="s">
        <v>524</v>
      </c>
      <c r="AV337" s="13" t="s">
        <v>80</v>
      </c>
      <c r="AW337" s="13" t="s">
        <v>27</v>
      </c>
      <c r="AX337" s="13" t="s">
        <v>71</v>
      </c>
      <c r="AY337" s="208" t="s">
        <v>151</v>
      </c>
    </row>
    <row r="338" spans="2:65" s="14" customFormat="1" ht="11.25">
      <c r="B338" s="209"/>
      <c r="C338" s="210"/>
      <c r="D338" s="191" t="s">
        <v>160</v>
      </c>
      <c r="E338" s="211" t="s">
        <v>1</v>
      </c>
      <c r="F338" s="212" t="s">
        <v>165</v>
      </c>
      <c r="G338" s="210"/>
      <c r="H338" s="213">
        <v>3008.46</v>
      </c>
      <c r="I338" s="210"/>
      <c r="J338" s="210"/>
      <c r="K338" s="210"/>
      <c r="L338" s="214"/>
      <c r="M338" s="215"/>
      <c r="N338" s="216"/>
      <c r="O338" s="216"/>
      <c r="P338" s="216"/>
      <c r="Q338" s="216"/>
      <c r="R338" s="216"/>
      <c r="S338" s="216"/>
      <c r="T338" s="217"/>
      <c r="AT338" s="218" t="s">
        <v>160</v>
      </c>
      <c r="AU338" s="218" t="s">
        <v>524</v>
      </c>
      <c r="AV338" s="14" t="s">
        <v>158</v>
      </c>
      <c r="AW338" s="14" t="s">
        <v>27</v>
      </c>
      <c r="AX338" s="14" t="s">
        <v>78</v>
      </c>
      <c r="AY338" s="218" t="s">
        <v>151</v>
      </c>
    </row>
    <row r="339" spans="2:65" s="1" customFormat="1" ht="24" customHeight="1">
      <c r="B339" s="31"/>
      <c r="C339" s="177" t="s">
        <v>699</v>
      </c>
      <c r="D339" s="177" t="s">
        <v>153</v>
      </c>
      <c r="E339" s="178" t="s">
        <v>543</v>
      </c>
      <c r="F339" s="179" t="s">
        <v>544</v>
      </c>
      <c r="G339" s="180" t="s">
        <v>248</v>
      </c>
      <c r="H339" s="181">
        <v>158.34</v>
      </c>
      <c r="I339" s="182"/>
      <c r="J339" s="182">
        <f>ROUND(I339*H339,2)</f>
        <v>0</v>
      </c>
      <c r="K339" s="179" t="s">
        <v>168</v>
      </c>
      <c r="L339" s="35"/>
      <c r="M339" s="183" t="s">
        <v>1</v>
      </c>
      <c r="N339" s="184" t="s">
        <v>36</v>
      </c>
      <c r="O339" s="185">
        <v>0.63800000000000001</v>
      </c>
      <c r="P339" s="185">
        <f>O339*H339</f>
        <v>101.02092</v>
      </c>
      <c r="Q339" s="185">
        <v>0</v>
      </c>
      <c r="R339" s="185">
        <f>Q339*H339</f>
        <v>0</v>
      </c>
      <c r="S339" s="185">
        <v>0</v>
      </c>
      <c r="T339" s="186">
        <f>S339*H339</f>
        <v>0</v>
      </c>
      <c r="AR339" s="187" t="s">
        <v>158</v>
      </c>
      <c r="AT339" s="187" t="s">
        <v>153</v>
      </c>
      <c r="AU339" s="187" t="s">
        <v>524</v>
      </c>
      <c r="AY339" s="17" t="s">
        <v>151</v>
      </c>
      <c r="BE339" s="188">
        <f>IF(N339="základní",J339,0)</f>
        <v>0</v>
      </c>
      <c r="BF339" s="188">
        <f>IF(N339="snížená",J339,0)</f>
        <v>0</v>
      </c>
      <c r="BG339" s="188">
        <f>IF(N339="zákl. přenesená",J339,0)</f>
        <v>0</v>
      </c>
      <c r="BH339" s="188">
        <f>IF(N339="sníž. přenesená",J339,0)</f>
        <v>0</v>
      </c>
      <c r="BI339" s="188">
        <f>IF(N339="nulová",J339,0)</f>
        <v>0</v>
      </c>
      <c r="BJ339" s="17" t="s">
        <v>78</v>
      </c>
      <c r="BK339" s="188">
        <f>ROUND(I339*H339,2)</f>
        <v>0</v>
      </c>
      <c r="BL339" s="17" t="s">
        <v>158</v>
      </c>
      <c r="BM339" s="187" t="s">
        <v>700</v>
      </c>
    </row>
    <row r="340" spans="2:65" s="12" customFormat="1" ht="11.25">
      <c r="B340" s="189"/>
      <c r="C340" s="190"/>
      <c r="D340" s="191" t="s">
        <v>160</v>
      </c>
      <c r="E340" s="192" t="s">
        <v>1</v>
      </c>
      <c r="F340" s="193" t="s">
        <v>531</v>
      </c>
      <c r="G340" s="190"/>
      <c r="H340" s="192" t="s">
        <v>1</v>
      </c>
      <c r="I340" s="190"/>
      <c r="J340" s="190"/>
      <c r="K340" s="190"/>
      <c r="L340" s="194"/>
      <c r="M340" s="195"/>
      <c r="N340" s="196"/>
      <c r="O340" s="196"/>
      <c r="P340" s="196"/>
      <c r="Q340" s="196"/>
      <c r="R340" s="196"/>
      <c r="S340" s="196"/>
      <c r="T340" s="197"/>
      <c r="AT340" s="198" t="s">
        <v>160</v>
      </c>
      <c r="AU340" s="198" t="s">
        <v>524</v>
      </c>
      <c r="AV340" s="12" t="s">
        <v>78</v>
      </c>
      <c r="AW340" s="12" t="s">
        <v>27</v>
      </c>
      <c r="AX340" s="12" t="s">
        <v>71</v>
      </c>
      <c r="AY340" s="198" t="s">
        <v>151</v>
      </c>
    </row>
    <row r="341" spans="2:65" s="13" customFormat="1" ht="11.25">
      <c r="B341" s="199"/>
      <c r="C341" s="200"/>
      <c r="D341" s="191" t="s">
        <v>160</v>
      </c>
      <c r="E341" s="201" t="s">
        <v>1</v>
      </c>
      <c r="F341" s="202" t="s">
        <v>693</v>
      </c>
      <c r="G341" s="200"/>
      <c r="H341" s="203">
        <v>24.024000000000001</v>
      </c>
      <c r="I341" s="200"/>
      <c r="J341" s="200"/>
      <c r="K341" s="200"/>
      <c r="L341" s="204"/>
      <c r="M341" s="205"/>
      <c r="N341" s="206"/>
      <c r="O341" s="206"/>
      <c r="P341" s="206"/>
      <c r="Q341" s="206"/>
      <c r="R341" s="206"/>
      <c r="S341" s="206"/>
      <c r="T341" s="207"/>
      <c r="AT341" s="208" t="s">
        <v>160</v>
      </c>
      <c r="AU341" s="208" t="s">
        <v>524</v>
      </c>
      <c r="AV341" s="13" t="s">
        <v>80</v>
      </c>
      <c r="AW341" s="13" t="s">
        <v>27</v>
      </c>
      <c r="AX341" s="13" t="s">
        <v>71</v>
      </c>
      <c r="AY341" s="208" t="s">
        <v>151</v>
      </c>
    </row>
    <row r="342" spans="2:65" s="13" customFormat="1" ht="11.25">
      <c r="B342" s="199"/>
      <c r="C342" s="200"/>
      <c r="D342" s="191" t="s">
        <v>160</v>
      </c>
      <c r="E342" s="201" t="s">
        <v>1</v>
      </c>
      <c r="F342" s="202" t="s">
        <v>694</v>
      </c>
      <c r="G342" s="200"/>
      <c r="H342" s="203">
        <v>36.036000000000001</v>
      </c>
      <c r="I342" s="200"/>
      <c r="J342" s="200"/>
      <c r="K342" s="200"/>
      <c r="L342" s="204"/>
      <c r="M342" s="205"/>
      <c r="N342" s="206"/>
      <c r="O342" s="206"/>
      <c r="P342" s="206"/>
      <c r="Q342" s="206"/>
      <c r="R342" s="206"/>
      <c r="S342" s="206"/>
      <c r="T342" s="207"/>
      <c r="AT342" s="208" t="s">
        <v>160</v>
      </c>
      <c r="AU342" s="208" t="s">
        <v>524</v>
      </c>
      <c r="AV342" s="13" t="s">
        <v>80</v>
      </c>
      <c r="AW342" s="13" t="s">
        <v>27</v>
      </c>
      <c r="AX342" s="13" t="s">
        <v>71</v>
      </c>
      <c r="AY342" s="208" t="s">
        <v>151</v>
      </c>
    </row>
    <row r="343" spans="2:65" s="12" customFormat="1" ht="11.25">
      <c r="B343" s="189"/>
      <c r="C343" s="190"/>
      <c r="D343" s="191" t="s">
        <v>160</v>
      </c>
      <c r="E343" s="192" t="s">
        <v>1</v>
      </c>
      <c r="F343" s="193" t="s">
        <v>534</v>
      </c>
      <c r="G343" s="190"/>
      <c r="H343" s="192" t="s">
        <v>1</v>
      </c>
      <c r="I343" s="190"/>
      <c r="J343" s="190"/>
      <c r="K343" s="190"/>
      <c r="L343" s="194"/>
      <c r="M343" s="195"/>
      <c r="N343" s="196"/>
      <c r="O343" s="196"/>
      <c r="P343" s="196"/>
      <c r="Q343" s="196"/>
      <c r="R343" s="196"/>
      <c r="S343" s="196"/>
      <c r="T343" s="197"/>
      <c r="AT343" s="198" t="s">
        <v>160</v>
      </c>
      <c r="AU343" s="198" t="s">
        <v>524</v>
      </c>
      <c r="AV343" s="12" t="s">
        <v>78</v>
      </c>
      <c r="AW343" s="12" t="s">
        <v>27</v>
      </c>
      <c r="AX343" s="12" t="s">
        <v>71</v>
      </c>
      <c r="AY343" s="198" t="s">
        <v>151</v>
      </c>
    </row>
    <row r="344" spans="2:65" s="13" customFormat="1" ht="11.25">
      <c r="B344" s="199"/>
      <c r="C344" s="200"/>
      <c r="D344" s="191" t="s">
        <v>160</v>
      </c>
      <c r="E344" s="201" t="s">
        <v>1</v>
      </c>
      <c r="F344" s="202" t="s">
        <v>695</v>
      </c>
      <c r="G344" s="200"/>
      <c r="H344" s="203">
        <v>98.28</v>
      </c>
      <c r="I344" s="200"/>
      <c r="J344" s="200"/>
      <c r="K344" s="200"/>
      <c r="L344" s="204"/>
      <c r="M344" s="205"/>
      <c r="N344" s="206"/>
      <c r="O344" s="206"/>
      <c r="P344" s="206"/>
      <c r="Q344" s="206"/>
      <c r="R344" s="206"/>
      <c r="S344" s="206"/>
      <c r="T344" s="207"/>
      <c r="AT344" s="208" t="s">
        <v>160</v>
      </c>
      <c r="AU344" s="208" t="s">
        <v>524</v>
      </c>
      <c r="AV344" s="13" t="s">
        <v>80</v>
      </c>
      <c r="AW344" s="13" t="s">
        <v>27</v>
      </c>
      <c r="AX344" s="13" t="s">
        <v>71</v>
      </c>
      <c r="AY344" s="208" t="s">
        <v>151</v>
      </c>
    </row>
    <row r="345" spans="2:65" s="14" customFormat="1" ht="11.25">
      <c r="B345" s="209"/>
      <c r="C345" s="210"/>
      <c r="D345" s="191" t="s">
        <v>160</v>
      </c>
      <c r="E345" s="211" t="s">
        <v>1</v>
      </c>
      <c r="F345" s="212" t="s">
        <v>165</v>
      </c>
      <c r="G345" s="210"/>
      <c r="H345" s="213">
        <v>158.34</v>
      </c>
      <c r="I345" s="210"/>
      <c r="J345" s="210"/>
      <c r="K345" s="210"/>
      <c r="L345" s="214"/>
      <c r="M345" s="215"/>
      <c r="N345" s="216"/>
      <c r="O345" s="216"/>
      <c r="P345" s="216"/>
      <c r="Q345" s="216"/>
      <c r="R345" s="216"/>
      <c r="S345" s="216"/>
      <c r="T345" s="217"/>
      <c r="AT345" s="218" t="s">
        <v>160</v>
      </c>
      <c r="AU345" s="218" t="s">
        <v>524</v>
      </c>
      <c r="AV345" s="14" t="s">
        <v>158</v>
      </c>
      <c r="AW345" s="14" t="s">
        <v>4</v>
      </c>
      <c r="AX345" s="14" t="s">
        <v>78</v>
      </c>
      <c r="AY345" s="218" t="s">
        <v>151</v>
      </c>
    </row>
    <row r="346" spans="2:65" s="1" customFormat="1" ht="24" customHeight="1">
      <c r="B346" s="31"/>
      <c r="C346" s="177" t="s">
        <v>701</v>
      </c>
      <c r="D346" s="177" t="s">
        <v>153</v>
      </c>
      <c r="E346" s="178" t="s">
        <v>547</v>
      </c>
      <c r="F346" s="179" t="s">
        <v>548</v>
      </c>
      <c r="G346" s="180" t="s">
        <v>248</v>
      </c>
      <c r="H346" s="181">
        <v>158.34</v>
      </c>
      <c r="I346" s="182"/>
      <c r="J346" s="182">
        <f>ROUND(I346*H346,2)</f>
        <v>0</v>
      </c>
      <c r="K346" s="179" t="s">
        <v>230</v>
      </c>
      <c r="L346" s="35"/>
      <c r="M346" s="183" t="s">
        <v>1</v>
      </c>
      <c r="N346" s="184" t="s">
        <v>36</v>
      </c>
      <c r="O346" s="185">
        <v>0</v>
      </c>
      <c r="P346" s="185">
        <f>O346*H346</f>
        <v>0</v>
      </c>
      <c r="Q346" s="185">
        <v>0</v>
      </c>
      <c r="R346" s="185">
        <f>Q346*H346</f>
        <v>0</v>
      </c>
      <c r="S346" s="185">
        <v>0</v>
      </c>
      <c r="T346" s="186">
        <f>S346*H346</f>
        <v>0</v>
      </c>
      <c r="AR346" s="187" t="s">
        <v>158</v>
      </c>
      <c r="AT346" s="187" t="s">
        <v>153</v>
      </c>
      <c r="AU346" s="187" t="s">
        <v>524</v>
      </c>
      <c r="AY346" s="17" t="s">
        <v>151</v>
      </c>
      <c r="BE346" s="188">
        <f>IF(N346="základní",J346,0)</f>
        <v>0</v>
      </c>
      <c r="BF346" s="188">
        <f>IF(N346="snížená",J346,0)</f>
        <v>0</v>
      </c>
      <c r="BG346" s="188">
        <f>IF(N346="zákl. přenesená",J346,0)</f>
        <v>0</v>
      </c>
      <c r="BH346" s="188">
        <f>IF(N346="sníž. přenesená",J346,0)</f>
        <v>0</v>
      </c>
      <c r="BI346" s="188">
        <f>IF(N346="nulová",J346,0)</f>
        <v>0</v>
      </c>
      <c r="BJ346" s="17" t="s">
        <v>78</v>
      </c>
      <c r="BK346" s="188">
        <f>ROUND(I346*H346,2)</f>
        <v>0</v>
      </c>
      <c r="BL346" s="17" t="s">
        <v>158</v>
      </c>
      <c r="BM346" s="187" t="s">
        <v>702</v>
      </c>
    </row>
    <row r="347" spans="2:65" s="13" customFormat="1" ht="11.25">
      <c r="B347" s="199"/>
      <c r="C347" s="200"/>
      <c r="D347" s="191" t="s">
        <v>160</v>
      </c>
      <c r="E347" s="201" t="s">
        <v>1</v>
      </c>
      <c r="F347" s="202" t="s">
        <v>693</v>
      </c>
      <c r="G347" s="200"/>
      <c r="H347" s="203">
        <v>24.024000000000001</v>
      </c>
      <c r="I347" s="200"/>
      <c r="J347" s="200"/>
      <c r="K347" s="200"/>
      <c r="L347" s="204"/>
      <c r="M347" s="205"/>
      <c r="N347" s="206"/>
      <c r="O347" s="206"/>
      <c r="P347" s="206"/>
      <c r="Q347" s="206"/>
      <c r="R347" s="206"/>
      <c r="S347" s="206"/>
      <c r="T347" s="207"/>
      <c r="AT347" s="208" t="s">
        <v>160</v>
      </c>
      <c r="AU347" s="208" t="s">
        <v>524</v>
      </c>
      <c r="AV347" s="13" t="s">
        <v>80</v>
      </c>
      <c r="AW347" s="13" t="s">
        <v>27</v>
      </c>
      <c r="AX347" s="13" t="s">
        <v>71</v>
      </c>
      <c r="AY347" s="208" t="s">
        <v>151</v>
      </c>
    </row>
    <row r="348" spans="2:65" s="13" customFormat="1" ht="11.25">
      <c r="B348" s="199"/>
      <c r="C348" s="200"/>
      <c r="D348" s="191" t="s">
        <v>160</v>
      </c>
      <c r="E348" s="201" t="s">
        <v>1</v>
      </c>
      <c r="F348" s="202" t="s">
        <v>694</v>
      </c>
      <c r="G348" s="200"/>
      <c r="H348" s="203">
        <v>36.036000000000001</v>
      </c>
      <c r="I348" s="200"/>
      <c r="J348" s="200"/>
      <c r="K348" s="200"/>
      <c r="L348" s="204"/>
      <c r="M348" s="205"/>
      <c r="N348" s="206"/>
      <c r="O348" s="206"/>
      <c r="P348" s="206"/>
      <c r="Q348" s="206"/>
      <c r="R348" s="206"/>
      <c r="S348" s="206"/>
      <c r="T348" s="207"/>
      <c r="AT348" s="208" t="s">
        <v>160</v>
      </c>
      <c r="AU348" s="208" t="s">
        <v>524</v>
      </c>
      <c r="AV348" s="13" t="s">
        <v>80</v>
      </c>
      <c r="AW348" s="13" t="s">
        <v>27</v>
      </c>
      <c r="AX348" s="13" t="s">
        <v>71</v>
      </c>
      <c r="AY348" s="208" t="s">
        <v>151</v>
      </c>
    </row>
    <row r="349" spans="2:65" s="12" customFormat="1" ht="11.25">
      <c r="B349" s="189"/>
      <c r="C349" s="190"/>
      <c r="D349" s="191" t="s">
        <v>160</v>
      </c>
      <c r="E349" s="192" t="s">
        <v>1</v>
      </c>
      <c r="F349" s="193" t="s">
        <v>534</v>
      </c>
      <c r="G349" s="190"/>
      <c r="H349" s="192" t="s">
        <v>1</v>
      </c>
      <c r="I349" s="190"/>
      <c r="J349" s="190"/>
      <c r="K349" s="190"/>
      <c r="L349" s="194"/>
      <c r="M349" s="195"/>
      <c r="N349" s="196"/>
      <c r="O349" s="196"/>
      <c r="P349" s="196"/>
      <c r="Q349" s="196"/>
      <c r="R349" s="196"/>
      <c r="S349" s="196"/>
      <c r="T349" s="197"/>
      <c r="AT349" s="198" t="s">
        <v>160</v>
      </c>
      <c r="AU349" s="198" t="s">
        <v>524</v>
      </c>
      <c r="AV349" s="12" t="s">
        <v>78</v>
      </c>
      <c r="AW349" s="12" t="s">
        <v>27</v>
      </c>
      <c r="AX349" s="12" t="s">
        <v>71</v>
      </c>
      <c r="AY349" s="198" t="s">
        <v>151</v>
      </c>
    </row>
    <row r="350" spans="2:65" s="13" customFormat="1" ht="11.25">
      <c r="B350" s="199"/>
      <c r="C350" s="200"/>
      <c r="D350" s="191" t="s">
        <v>160</v>
      </c>
      <c r="E350" s="201" t="s">
        <v>1</v>
      </c>
      <c r="F350" s="202" t="s">
        <v>695</v>
      </c>
      <c r="G350" s="200"/>
      <c r="H350" s="203">
        <v>98.28</v>
      </c>
      <c r="I350" s="200"/>
      <c r="J350" s="200"/>
      <c r="K350" s="200"/>
      <c r="L350" s="204"/>
      <c r="M350" s="205"/>
      <c r="N350" s="206"/>
      <c r="O350" s="206"/>
      <c r="P350" s="206"/>
      <c r="Q350" s="206"/>
      <c r="R350" s="206"/>
      <c r="S350" s="206"/>
      <c r="T350" s="207"/>
      <c r="AT350" s="208" t="s">
        <v>160</v>
      </c>
      <c r="AU350" s="208" t="s">
        <v>524</v>
      </c>
      <c r="AV350" s="13" t="s">
        <v>80</v>
      </c>
      <c r="AW350" s="13" t="s">
        <v>27</v>
      </c>
      <c r="AX350" s="13" t="s">
        <v>71</v>
      </c>
      <c r="AY350" s="208" t="s">
        <v>151</v>
      </c>
    </row>
    <row r="351" spans="2:65" s="14" customFormat="1" ht="11.25">
      <c r="B351" s="209"/>
      <c r="C351" s="210"/>
      <c r="D351" s="191" t="s">
        <v>160</v>
      </c>
      <c r="E351" s="211" t="s">
        <v>1</v>
      </c>
      <c r="F351" s="212" t="s">
        <v>165</v>
      </c>
      <c r="G351" s="210"/>
      <c r="H351" s="213">
        <v>158.34</v>
      </c>
      <c r="I351" s="210"/>
      <c r="J351" s="210"/>
      <c r="K351" s="210"/>
      <c r="L351" s="214"/>
      <c r="M351" s="215"/>
      <c r="N351" s="216"/>
      <c r="O351" s="216"/>
      <c r="P351" s="216"/>
      <c r="Q351" s="216"/>
      <c r="R351" s="216"/>
      <c r="S351" s="216"/>
      <c r="T351" s="217"/>
      <c r="AT351" s="218" t="s">
        <v>160</v>
      </c>
      <c r="AU351" s="218" t="s">
        <v>524</v>
      </c>
      <c r="AV351" s="14" t="s">
        <v>158</v>
      </c>
      <c r="AW351" s="14" t="s">
        <v>27</v>
      </c>
      <c r="AX351" s="14" t="s">
        <v>78</v>
      </c>
      <c r="AY351" s="218" t="s">
        <v>151</v>
      </c>
    </row>
    <row r="352" spans="2:65" s="11" customFormat="1" ht="25.9" customHeight="1">
      <c r="B352" s="162"/>
      <c r="C352" s="163"/>
      <c r="D352" s="164" t="s">
        <v>70</v>
      </c>
      <c r="E352" s="165" t="s">
        <v>279</v>
      </c>
      <c r="F352" s="165" t="s">
        <v>550</v>
      </c>
      <c r="G352" s="163"/>
      <c r="H352" s="163"/>
      <c r="I352" s="163"/>
      <c r="J352" s="166">
        <f>BK352</f>
        <v>0</v>
      </c>
      <c r="K352" s="163"/>
      <c r="L352" s="167"/>
      <c r="M352" s="168"/>
      <c r="N352" s="169"/>
      <c r="O352" s="169"/>
      <c r="P352" s="170">
        <f>P353</f>
        <v>0</v>
      </c>
      <c r="Q352" s="169"/>
      <c r="R352" s="170">
        <f>R353</f>
        <v>0</v>
      </c>
      <c r="S352" s="169"/>
      <c r="T352" s="171">
        <f>T353</f>
        <v>0</v>
      </c>
      <c r="AR352" s="172" t="s">
        <v>524</v>
      </c>
      <c r="AT352" s="173" t="s">
        <v>70</v>
      </c>
      <c r="AU352" s="173" t="s">
        <v>71</v>
      </c>
      <c r="AY352" s="172" t="s">
        <v>151</v>
      </c>
      <c r="BK352" s="174">
        <f>BK353</f>
        <v>0</v>
      </c>
    </row>
    <row r="353" spans="2:65" s="11" customFormat="1" ht="22.9" customHeight="1">
      <c r="B353" s="162"/>
      <c r="C353" s="163"/>
      <c r="D353" s="164" t="s">
        <v>70</v>
      </c>
      <c r="E353" s="175" t="s">
        <v>551</v>
      </c>
      <c r="F353" s="175" t="s">
        <v>552</v>
      </c>
      <c r="G353" s="163"/>
      <c r="H353" s="163"/>
      <c r="I353" s="163"/>
      <c r="J353" s="176">
        <f>BK353</f>
        <v>0</v>
      </c>
      <c r="K353" s="163"/>
      <c r="L353" s="167"/>
      <c r="M353" s="168"/>
      <c r="N353" s="169"/>
      <c r="O353" s="169"/>
      <c r="P353" s="170">
        <f>SUM(P354:P356)</f>
        <v>0</v>
      </c>
      <c r="Q353" s="169"/>
      <c r="R353" s="170">
        <f>SUM(R354:R356)</f>
        <v>0</v>
      </c>
      <c r="S353" s="169"/>
      <c r="T353" s="171">
        <f>SUM(T354:T356)</f>
        <v>0</v>
      </c>
      <c r="AR353" s="172" t="s">
        <v>524</v>
      </c>
      <c r="AT353" s="173" t="s">
        <v>70</v>
      </c>
      <c r="AU353" s="173" t="s">
        <v>78</v>
      </c>
      <c r="AY353" s="172" t="s">
        <v>151</v>
      </c>
      <c r="BK353" s="174">
        <f>SUM(BK354:BK356)</f>
        <v>0</v>
      </c>
    </row>
    <row r="354" spans="2:65" s="1" customFormat="1" ht="24" customHeight="1">
      <c r="B354" s="31"/>
      <c r="C354" s="177" t="s">
        <v>703</v>
      </c>
      <c r="D354" s="177" t="s">
        <v>153</v>
      </c>
      <c r="E354" s="178" t="s">
        <v>560</v>
      </c>
      <c r="F354" s="179" t="s">
        <v>561</v>
      </c>
      <c r="G354" s="180" t="s">
        <v>212</v>
      </c>
      <c r="H354" s="181">
        <v>1</v>
      </c>
      <c r="I354" s="182"/>
      <c r="J354" s="182">
        <f>ROUND(I354*H354,2)</f>
        <v>0</v>
      </c>
      <c r="K354" s="179" t="s">
        <v>1</v>
      </c>
      <c r="L354" s="35"/>
      <c r="M354" s="183" t="s">
        <v>1</v>
      </c>
      <c r="N354" s="184" t="s">
        <v>36</v>
      </c>
      <c r="O354" s="185">
        <v>0</v>
      </c>
      <c r="P354" s="185">
        <f>O354*H354</f>
        <v>0</v>
      </c>
      <c r="Q354" s="185">
        <v>0</v>
      </c>
      <c r="R354" s="185">
        <f>Q354*H354</f>
        <v>0</v>
      </c>
      <c r="S354" s="185">
        <v>0</v>
      </c>
      <c r="T354" s="186">
        <f>S354*H354</f>
        <v>0</v>
      </c>
      <c r="AR354" s="187" t="s">
        <v>555</v>
      </c>
      <c r="AT354" s="187" t="s">
        <v>153</v>
      </c>
      <c r="AU354" s="187" t="s">
        <v>80</v>
      </c>
      <c r="AY354" s="17" t="s">
        <v>151</v>
      </c>
      <c r="BE354" s="188">
        <f>IF(N354="základní",J354,0)</f>
        <v>0</v>
      </c>
      <c r="BF354" s="188">
        <f>IF(N354="snížená",J354,0)</f>
        <v>0</v>
      </c>
      <c r="BG354" s="188">
        <f>IF(N354="zákl. přenesená",J354,0)</f>
        <v>0</v>
      </c>
      <c r="BH354" s="188">
        <f>IF(N354="sníž. přenesená",J354,0)</f>
        <v>0</v>
      </c>
      <c r="BI354" s="188">
        <f>IF(N354="nulová",J354,0)</f>
        <v>0</v>
      </c>
      <c r="BJ354" s="17" t="s">
        <v>78</v>
      </c>
      <c r="BK354" s="188">
        <f>ROUND(I354*H354,2)</f>
        <v>0</v>
      </c>
      <c r="BL354" s="17" t="s">
        <v>555</v>
      </c>
      <c r="BM354" s="187" t="s">
        <v>704</v>
      </c>
    </row>
    <row r="355" spans="2:65" s="12" customFormat="1" ht="11.25">
      <c r="B355" s="189"/>
      <c r="C355" s="190"/>
      <c r="D355" s="191" t="s">
        <v>160</v>
      </c>
      <c r="E355" s="192" t="s">
        <v>1</v>
      </c>
      <c r="F355" s="193" t="s">
        <v>563</v>
      </c>
      <c r="G355" s="190"/>
      <c r="H355" s="192" t="s">
        <v>1</v>
      </c>
      <c r="I355" s="190"/>
      <c r="J355" s="190"/>
      <c r="K355" s="190"/>
      <c r="L355" s="194"/>
      <c r="M355" s="195"/>
      <c r="N355" s="196"/>
      <c r="O355" s="196"/>
      <c r="P355" s="196"/>
      <c r="Q355" s="196"/>
      <c r="R355" s="196"/>
      <c r="S355" s="196"/>
      <c r="T355" s="197"/>
      <c r="AT355" s="198" t="s">
        <v>160</v>
      </c>
      <c r="AU355" s="198" t="s">
        <v>80</v>
      </c>
      <c r="AV355" s="12" t="s">
        <v>78</v>
      </c>
      <c r="AW355" s="12" t="s">
        <v>27</v>
      </c>
      <c r="AX355" s="12" t="s">
        <v>71</v>
      </c>
      <c r="AY355" s="198" t="s">
        <v>151</v>
      </c>
    </row>
    <row r="356" spans="2:65" s="13" customFormat="1" ht="11.25">
      <c r="B356" s="199"/>
      <c r="C356" s="200"/>
      <c r="D356" s="191" t="s">
        <v>160</v>
      </c>
      <c r="E356" s="201" t="s">
        <v>1</v>
      </c>
      <c r="F356" s="202" t="s">
        <v>78</v>
      </c>
      <c r="G356" s="200"/>
      <c r="H356" s="203">
        <v>1</v>
      </c>
      <c r="I356" s="200"/>
      <c r="J356" s="200"/>
      <c r="K356" s="200"/>
      <c r="L356" s="204"/>
      <c r="M356" s="205"/>
      <c r="N356" s="206"/>
      <c r="O356" s="206"/>
      <c r="P356" s="206"/>
      <c r="Q356" s="206"/>
      <c r="R356" s="206"/>
      <c r="S356" s="206"/>
      <c r="T356" s="207"/>
      <c r="AT356" s="208" t="s">
        <v>160</v>
      </c>
      <c r="AU356" s="208" t="s">
        <v>80</v>
      </c>
      <c r="AV356" s="13" t="s">
        <v>80</v>
      </c>
      <c r="AW356" s="13" t="s">
        <v>27</v>
      </c>
      <c r="AX356" s="13" t="s">
        <v>78</v>
      </c>
      <c r="AY356" s="208" t="s">
        <v>151</v>
      </c>
    </row>
    <row r="357" spans="2:65" s="11" customFormat="1" ht="25.9" customHeight="1">
      <c r="B357" s="162"/>
      <c r="C357" s="163"/>
      <c r="D357" s="164" t="s">
        <v>70</v>
      </c>
      <c r="E357" s="165" t="s">
        <v>564</v>
      </c>
      <c r="F357" s="165" t="s">
        <v>565</v>
      </c>
      <c r="G357" s="163"/>
      <c r="H357" s="163"/>
      <c r="I357" s="163"/>
      <c r="J357" s="166">
        <f>BK357</f>
        <v>0</v>
      </c>
      <c r="K357" s="163"/>
      <c r="L357" s="167"/>
      <c r="M357" s="168"/>
      <c r="N357" s="169"/>
      <c r="O357" s="169"/>
      <c r="P357" s="170">
        <f>P358</f>
        <v>0</v>
      </c>
      <c r="Q357" s="169"/>
      <c r="R357" s="170">
        <f>R358</f>
        <v>0</v>
      </c>
      <c r="S357" s="169"/>
      <c r="T357" s="171">
        <f>T358</f>
        <v>0</v>
      </c>
      <c r="AR357" s="172" t="s">
        <v>327</v>
      </c>
      <c r="AT357" s="173" t="s">
        <v>70</v>
      </c>
      <c r="AU357" s="173" t="s">
        <v>71</v>
      </c>
      <c r="AY357" s="172" t="s">
        <v>151</v>
      </c>
      <c r="BK357" s="174">
        <f>BK358</f>
        <v>0</v>
      </c>
    </row>
    <row r="358" spans="2:65" s="11" customFormat="1" ht="22.9" customHeight="1">
      <c r="B358" s="162"/>
      <c r="C358" s="163"/>
      <c r="D358" s="164" t="s">
        <v>70</v>
      </c>
      <c r="E358" s="175" t="s">
        <v>566</v>
      </c>
      <c r="F358" s="175" t="s">
        <v>567</v>
      </c>
      <c r="G358" s="163"/>
      <c r="H358" s="163"/>
      <c r="I358" s="163"/>
      <c r="J358" s="176">
        <f>BK358</f>
        <v>0</v>
      </c>
      <c r="K358" s="163"/>
      <c r="L358" s="167"/>
      <c r="M358" s="168"/>
      <c r="N358" s="169"/>
      <c r="O358" s="169"/>
      <c r="P358" s="170">
        <f>SUM(P359:P362)</f>
        <v>0</v>
      </c>
      <c r="Q358" s="169"/>
      <c r="R358" s="170">
        <f>SUM(R359:R362)</f>
        <v>0</v>
      </c>
      <c r="S358" s="169"/>
      <c r="T358" s="171">
        <f>SUM(T359:T362)</f>
        <v>0</v>
      </c>
      <c r="AR358" s="172" t="s">
        <v>327</v>
      </c>
      <c r="AT358" s="173" t="s">
        <v>70</v>
      </c>
      <c r="AU358" s="173" t="s">
        <v>78</v>
      </c>
      <c r="AY358" s="172" t="s">
        <v>151</v>
      </c>
      <c r="BK358" s="174">
        <f>SUM(BK359:BK362)</f>
        <v>0</v>
      </c>
    </row>
    <row r="359" spans="2:65" s="1" customFormat="1" ht="24" customHeight="1">
      <c r="B359" s="31"/>
      <c r="C359" s="177" t="s">
        <v>705</v>
      </c>
      <c r="D359" s="177" t="s">
        <v>153</v>
      </c>
      <c r="E359" s="178" t="s">
        <v>569</v>
      </c>
      <c r="F359" s="179" t="s">
        <v>570</v>
      </c>
      <c r="G359" s="180" t="s">
        <v>212</v>
      </c>
      <c r="H359" s="181">
        <v>1</v>
      </c>
      <c r="I359" s="182"/>
      <c r="J359" s="182">
        <f>ROUND(I359*H359,2)</f>
        <v>0</v>
      </c>
      <c r="K359" s="179" t="s">
        <v>1</v>
      </c>
      <c r="L359" s="35"/>
      <c r="M359" s="183" t="s">
        <v>1</v>
      </c>
      <c r="N359" s="184" t="s">
        <v>36</v>
      </c>
      <c r="O359" s="185">
        <v>0</v>
      </c>
      <c r="P359" s="185">
        <f>O359*H359</f>
        <v>0</v>
      </c>
      <c r="Q359" s="185">
        <v>0</v>
      </c>
      <c r="R359" s="185">
        <f>Q359*H359</f>
        <v>0</v>
      </c>
      <c r="S359" s="185">
        <v>0</v>
      </c>
      <c r="T359" s="186">
        <f>S359*H359</f>
        <v>0</v>
      </c>
      <c r="AR359" s="187" t="s">
        <v>571</v>
      </c>
      <c r="AT359" s="187" t="s">
        <v>153</v>
      </c>
      <c r="AU359" s="187" t="s">
        <v>80</v>
      </c>
      <c r="AY359" s="17" t="s">
        <v>151</v>
      </c>
      <c r="BE359" s="188">
        <f>IF(N359="základní",J359,0)</f>
        <v>0</v>
      </c>
      <c r="BF359" s="188">
        <f>IF(N359="snížená",J359,0)</f>
        <v>0</v>
      </c>
      <c r="BG359" s="188">
        <f>IF(N359="zákl. přenesená",J359,0)</f>
        <v>0</v>
      </c>
      <c r="BH359" s="188">
        <f>IF(N359="sníž. přenesená",J359,0)</f>
        <v>0</v>
      </c>
      <c r="BI359" s="188">
        <f>IF(N359="nulová",J359,0)</f>
        <v>0</v>
      </c>
      <c r="BJ359" s="17" t="s">
        <v>78</v>
      </c>
      <c r="BK359" s="188">
        <f>ROUND(I359*H359,2)</f>
        <v>0</v>
      </c>
      <c r="BL359" s="17" t="s">
        <v>571</v>
      </c>
      <c r="BM359" s="187" t="s">
        <v>706</v>
      </c>
    </row>
    <row r="360" spans="2:65" s="12" customFormat="1" ht="11.25">
      <c r="B360" s="189"/>
      <c r="C360" s="190"/>
      <c r="D360" s="191" t="s">
        <v>160</v>
      </c>
      <c r="E360" s="192" t="s">
        <v>1</v>
      </c>
      <c r="F360" s="193" t="s">
        <v>573</v>
      </c>
      <c r="G360" s="190"/>
      <c r="H360" s="192" t="s">
        <v>1</v>
      </c>
      <c r="I360" s="190"/>
      <c r="J360" s="190"/>
      <c r="K360" s="190"/>
      <c r="L360" s="194"/>
      <c r="M360" s="195"/>
      <c r="N360" s="196"/>
      <c r="O360" s="196"/>
      <c r="P360" s="196"/>
      <c r="Q360" s="196"/>
      <c r="R360" s="196"/>
      <c r="S360" s="196"/>
      <c r="T360" s="197"/>
      <c r="AT360" s="198" t="s">
        <v>160</v>
      </c>
      <c r="AU360" s="198" t="s">
        <v>80</v>
      </c>
      <c r="AV360" s="12" t="s">
        <v>78</v>
      </c>
      <c r="AW360" s="12" t="s">
        <v>27</v>
      </c>
      <c r="AX360" s="12" t="s">
        <v>71</v>
      </c>
      <c r="AY360" s="198" t="s">
        <v>151</v>
      </c>
    </row>
    <row r="361" spans="2:65" s="13" customFormat="1" ht="11.25">
      <c r="B361" s="199"/>
      <c r="C361" s="200"/>
      <c r="D361" s="191" t="s">
        <v>160</v>
      </c>
      <c r="E361" s="201" t="s">
        <v>1</v>
      </c>
      <c r="F361" s="202" t="s">
        <v>78</v>
      </c>
      <c r="G361" s="200"/>
      <c r="H361" s="203">
        <v>1</v>
      </c>
      <c r="I361" s="200"/>
      <c r="J361" s="200"/>
      <c r="K361" s="200"/>
      <c r="L361" s="204"/>
      <c r="M361" s="205"/>
      <c r="N361" s="206"/>
      <c r="O361" s="206"/>
      <c r="P361" s="206"/>
      <c r="Q361" s="206"/>
      <c r="R361" s="206"/>
      <c r="S361" s="206"/>
      <c r="T361" s="207"/>
      <c r="AT361" s="208" t="s">
        <v>160</v>
      </c>
      <c r="AU361" s="208" t="s">
        <v>80</v>
      </c>
      <c r="AV361" s="13" t="s">
        <v>80</v>
      </c>
      <c r="AW361" s="13" t="s">
        <v>27</v>
      </c>
      <c r="AX361" s="13" t="s">
        <v>71</v>
      </c>
      <c r="AY361" s="208" t="s">
        <v>151</v>
      </c>
    </row>
    <row r="362" spans="2:65" s="14" customFormat="1" ht="11.25">
      <c r="B362" s="209"/>
      <c r="C362" s="210"/>
      <c r="D362" s="191" t="s">
        <v>160</v>
      </c>
      <c r="E362" s="211" t="s">
        <v>1</v>
      </c>
      <c r="F362" s="212" t="s">
        <v>165</v>
      </c>
      <c r="G362" s="210"/>
      <c r="H362" s="213">
        <v>1</v>
      </c>
      <c r="I362" s="210"/>
      <c r="J362" s="210"/>
      <c r="K362" s="210"/>
      <c r="L362" s="214"/>
      <c r="M362" s="228"/>
      <c r="N362" s="229"/>
      <c r="O362" s="229"/>
      <c r="P362" s="229"/>
      <c r="Q362" s="229"/>
      <c r="R362" s="229"/>
      <c r="S362" s="229"/>
      <c r="T362" s="230"/>
      <c r="AT362" s="218" t="s">
        <v>160</v>
      </c>
      <c r="AU362" s="218" t="s">
        <v>80</v>
      </c>
      <c r="AV362" s="14" t="s">
        <v>158</v>
      </c>
      <c r="AW362" s="14" t="s">
        <v>27</v>
      </c>
      <c r="AX362" s="14" t="s">
        <v>78</v>
      </c>
      <c r="AY362" s="218" t="s">
        <v>151</v>
      </c>
    </row>
    <row r="363" spans="2:65" s="1" customFormat="1" ht="6.95" customHeight="1">
      <c r="B363" s="46"/>
      <c r="C363" s="47"/>
      <c r="D363" s="47"/>
      <c r="E363" s="47"/>
      <c r="F363" s="47"/>
      <c r="G363" s="47"/>
      <c r="H363" s="47"/>
      <c r="I363" s="47"/>
      <c r="J363" s="47"/>
      <c r="K363" s="47"/>
      <c r="L363" s="35"/>
    </row>
  </sheetData>
  <sheetProtection password="D83D" sheet="1" objects="1" scenarios="1" formatColumns="0" formatRows="0" autoFilter="0"/>
  <autoFilter ref="C129:K362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44"/>
  <sheetViews>
    <sheetView showGridLines="0" workbookViewId="0">
      <selection activeCell="I129" sqref="I129:I143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91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118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707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ROUND(J126,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ROUND((SUM(BE126:BE143)),  2)</f>
        <v>0</v>
      </c>
      <c r="I35" s="119">
        <v>0.21</v>
      </c>
      <c r="J35" s="118">
        <f>ROUND(((SUM(BE126:BE143))*I35),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ROUND((SUM(BF126:BF143)),  2)</f>
        <v>0</v>
      </c>
      <c r="I36" s="119">
        <v>0.15</v>
      </c>
      <c r="J36" s="118">
        <f>ROUND(((SUM(BF126:BF143))*I36),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ROUND((SUM(BG126:BG143)),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ROUND((SUM(BH126:BH143)),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ROUND((SUM(BI126:BI143)),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118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03 - Stávající vodovodní řad SmVak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J126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J127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708</v>
      </c>
      <c r="E100" s="149"/>
      <c r="F100" s="149"/>
      <c r="G100" s="149"/>
      <c r="H100" s="149"/>
      <c r="I100" s="149"/>
      <c r="J100" s="150">
        <f>J128</f>
        <v>0</v>
      </c>
      <c r="K100" s="96"/>
      <c r="L100" s="151"/>
    </row>
    <row r="101" spans="2:47" s="8" customFormat="1" ht="24.95" customHeight="1">
      <c r="B101" s="141"/>
      <c r="C101" s="142"/>
      <c r="D101" s="143" t="s">
        <v>132</v>
      </c>
      <c r="E101" s="144"/>
      <c r="F101" s="144"/>
      <c r="G101" s="144"/>
      <c r="H101" s="144"/>
      <c r="I101" s="144"/>
      <c r="J101" s="145">
        <f>J136</f>
        <v>0</v>
      </c>
      <c r="K101" s="142"/>
      <c r="L101" s="146"/>
    </row>
    <row r="102" spans="2:47" s="9" customFormat="1" ht="19.899999999999999" customHeight="1">
      <c r="B102" s="147"/>
      <c r="C102" s="96"/>
      <c r="D102" s="148" t="s">
        <v>133</v>
      </c>
      <c r="E102" s="149"/>
      <c r="F102" s="149"/>
      <c r="G102" s="149"/>
      <c r="H102" s="149"/>
      <c r="I102" s="149"/>
      <c r="J102" s="150">
        <f>J137</f>
        <v>0</v>
      </c>
      <c r="K102" s="96"/>
      <c r="L102" s="151"/>
    </row>
    <row r="103" spans="2:47" s="8" customFormat="1" ht="24.95" customHeight="1">
      <c r="B103" s="141"/>
      <c r="C103" s="142"/>
      <c r="D103" s="143" t="s">
        <v>134</v>
      </c>
      <c r="E103" s="144"/>
      <c r="F103" s="144"/>
      <c r="G103" s="144"/>
      <c r="H103" s="144"/>
      <c r="I103" s="144"/>
      <c r="J103" s="145">
        <f>J141</f>
        <v>0</v>
      </c>
      <c r="K103" s="142"/>
      <c r="L103" s="146"/>
    </row>
    <row r="104" spans="2:47" s="9" customFormat="1" ht="19.899999999999999" customHeight="1">
      <c r="B104" s="147"/>
      <c r="C104" s="96"/>
      <c r="D104" s="148" t="s">
        <v>135</v>
      </c>
      <c r="E104" s="149"/>
      <c r="F104" s="149"/>
      <c r="G104" s="149"/>
      <c r="H104" s="149"/>
      <c r="I104" s="149"/>
      <c r="J104" s="150">
        <f>J142</f>
        <v>0</v>
      </c>
      <c r="K104" s="96"/>
      <c r="L104" s="151"/>
    </row>
    <row r="105" spans="2:47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5"/>
    </row>
    <row r="110" spans="2:47" s="1" customFormat="1" ht="6.95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5"/>
    </row>
    <row r="111" spans="2:47" s="1" customFormat="1" ht="24.95" customHeight="1">
      <c r="B111" s="31"/>
      <c r="C111" s="23" t="s">
        <v>136</v>
      </c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47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5"/>
    </row>
    <row r="113" spans="2:63" s="1" customFormat="1" ht="12" customHeight="1">
      <c r="B113" s="31"/>
      <c r="C113" s="28" t="s">
        <v>14</v>
      </c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3" s="1" customFormat="1" ht="16.5" customHeight="1">
      <c r="B114" s="31"/>
      <c r="C114" s="32"/>
      <c r="D114" s="32"/>
      <c r="E114" s="296" t="str">
        <f>E7</f>
        <v>Hrádek</v>
      </c>
      <c r="F114" s="297"/>
      <c r="G114" s="297"/>
      <c r="H114" s="297"/>
      <c r="I114" s="32"/>
      <c r="J114" s="32"/>
      <c r="K114" s="32"/>
      <c r="L114" s="35"/>
    </row>
    <row r="115" spans="2:63" ht="12" customHeight="1">
      <c r="B115" s="21"/>
      <c r="C115" s="28" t="s">
        <v>117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pans="2:63" s="1" customFormat="1" ht="16.5" customHeight="1">
      <c r="B116" s="31"/>
      <c r="C116" s="32"/>
      <c r="D116" s="32"/>
      <c r="E116" s="296" t="s">
        <v>118</v>
      </c>
      <c r="F116" s="298"/>
      <c r="G116" s="298"/>
      <c r="H116" s="298"/>
      <c r="I116" s="32"/>
      <c r="J116" s="32"/>
      <c r="K116" s="32"/>
      <c r="L116" s="35"/>
    </row>
    <row r="117" spans="2:63" s="1" customFormat="1" ht="12" customHeight="1">
      <c r="B117" s="31"/>
      <c r="C117" s="28" t="s">
        <v>119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63" s="1" customFormat="1" ht="16.5" customHeight="1">
      <c r="B118" s="31"/>
      <c r="C118" s="32"/>
      <c r="D118" s="32"/>
      <c r="E118" s="286" t="str">
        <f>E11</f>
        <v>03 - Stávající vodovodní řad SmVak</v>
      </c>
      <c r="F118" s="298"/>
      <c r="G118" s="298"/>
      <c r="H118" s="298"/>
      <c r="I118" s="32"/>
      <c r="J118" s="32"/>
      <c r="K118" s="32"/>
      <c r="L118" s="35"/>
    </row>
    <row r="119" spans="2:63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5"/>
    </row>
    <row r="120" spans="2:63" s="1" customFormat="1" ht="12" customHeight="1">
      <c r="B120" s="31"/>
      <c r="C120" s="28" t="s">
        <v>18</v>
      </c>
      <c r="D120" s="32"/>
      <c r="E120" s="32"/>
      <c r="F120" s="26" t="str">
        <f>F14</f>
        <v>Hrádek</v>
      </c>
      <c r="G120" s="32"/>
      <c r="H120" s="32"/>
      <c r="I120" s="28" t="s">
        <v>19</v>
      </c>
      <c r="J120" s="58" t="str">
        <f>IF(J14="","",J14)</f>
        <v>10. 1. 2019</v>
      </c>
      <c r="K120" s="32"/>
      <c r="L120" s="35"/>
    </row>
    <row r="121" spans="2:63" s="1" customFormat="1" ht="6.9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63" s="1" customFormat="1" ht="15.2" customHeight="1">
      <c r="B122" s="31"/>
      <c r="C122" s="28" t="s">
        <v>21</v>
      </c>
      <c r="D122" s="32"/>
      <c r="E122" s="32"/>
      <c r="F122" s="26" t="str">
        <f>E17</f>
        <v xml:space="preserve"> </v>
      </c>
      <c r="G122" s="32"/>
      <c r="H122" s="32"/>
      <c r="I122" s="28" t="s">
        <v>26</v>
      </c>
      <c r="J122" s="29" t="str">
        <f>E23</f>
        <v xml:space="preserve"> </v>
      </c>
      <c r="K122" s="32"/>
      <c r="L122" s="35"/>
    </row>
    <row r="123" spans="2:63" s="1" customFormat="1" ht="15.2" customHeight="1">
      <c r="B123" s="31"/>
      <c r="C123" s="28" t="s">
        <v>25</v>
      </c>
      <c r="D123" s="32"/>
      <c r="E123" s="32"/>
      <c r="F123" s="26" t="str">
        <f>IF(E20="","",E20)</f>
        <v xml:space="preserve"> </v>
      </c>
      <c r="G123" s="32"/>
      <c r="H123" s="32"/>
      <c r="I123" s="28" t="s">
        <v>28</v>
      </c>
      <c r="J123" s="29" t="str">
        <f>E26</f>
        <v>Fochler Jan</v>
      </c>
      <c r="K123" s="32"/>
      <c r="L123" s="35"/>
    </row>
    <row r="124" spans="2:63" s="1" customFormat="1" ht="10.3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5"/>
    </row>
    <row r="125" spans="2:63" s="10" customFormat="1" ht="29.25" customHeight="1">
      <c r="B125" s="152"/>
      <c r="C125" s="153" t="s">
        <v>137</v>
      </c>
      <c r="D125" s="154" t="s">
        <v>56</v>
      </c>
      <c r="E125" s="154" t="s">
        <v>52</v>
      </c>
      <c r="F125" s="154" t="s">
        <v>53</v>
      </c>
      <c r="G125" s="154" t="s">
        <v>138</v>
      </c>
      <c r="H125" s="154" t="s">
        <v>139</v>
      </c>
      <c r="I125" s="154" t="s">
        <v>140</v>
      </c>
      <c r="J125" s="155" t="s">
        <v>123</v>
      </c>
      <c r="K125" s="156" t="s">
        <v>141</v>
      </c>
      <c r="L125" s="157"/>
      <c r="M125" s="67" t="s">
        <v>1</v>
      </c>
      <c r="N125" s="68" t="s">
        <v>35</v>
      </c>
      <c r="O125" s="68" t="s">
        <v>142</v>
      </c>
      <c r="P125" s="68" t="s">
        <v>143</v>
      </c>
      <c r="Q125" s="68" t="s">
        <v>144</v>
      </c>
      <c r="R125" s="68" t="s">
        <v>145</v>
      </c>
      <c r="S125" s="68" t="s">
        <v>146</v>
      </c>
      <c r="T125" s="69" t="s">
        <v>147</v>
      </c>
    </row>
    <row r="126" spans="2:63" s="1" customFormat="1" ht="22.9" customHeight="1">
      <c r="B126" s="31"/>
      <c r="C126" s="74" t="s">
        <v>148</v>
      </c>
      <c r="D126" s="32"/>
      <c r="E126" s="32"/>
      <c r="F126" s="32"/>
      <c r="G126" s="32"/>
      <c r="H126" s="32"/>
      <c r="I126" s="32"/>
      <c r="J126" s="158">
        <f>BK126</f>
        <v>0</v>
      </c>
      <c r="K126" s="32"/>
      <c r="L126" s="35"/>
      <c r="M126" s="70"/>
      <c r="N126" s="71"/>
      <c r="O126" s="71"/>
      <c r="P126" s="159">
        <f>P127+P136+P141</f>
        <v>6.65</v>
      </c>
      <c r="Q126" s="71"/>
      <c r="R126" s="159">
        <f>R127+R136+R141</f>
        <v>0</v>
      </c>
      <c r="S126" s="71"/>
      <c r="T126" s="160">
        <f>T127+T136+T141</f>
        <v>0.65</v>
      </c>
      <c r="AT126" s="17" t="s">
        <v>70</v>
      </c>
      <c r="AU126" s="17" t="s">
        <v>125</v>
      </c>
      <c r="BK126" s="161">
        <f>BK127+BK136+BK141</f>
        <v>0</v>
      </c>
    </row>
    <row r="127" spans="2:63" s="11" customFormat="1" ht="25.9" customHeight="1">
      <c r="B127" s="162"/>
      <c r="C127" s="163"/>
      <c r="D127" s="164" t="s">
        <v>70</v>
      </c>
      <c r="E127" s="165" t="s">
        <v>149</v>
      </c>
      <c r="F127" s="165" t="s">
        <v>150</v>
      </c>
      <c r="G127" s="163"/>
      <c r="H127" s="163"/>
      <c r="I127" s="163"/>
      <c r="J127" s="166">
        <f>BK127</f>
        <v>0</v>
      </c>
      <c r="K127" s="163"/>
      <c r="L127" s="167"/>
      <c r="M127" s="168"/>
      <c r="N127" s="169"/>
      <c r="O127" s="169"/>
      <c r="P127" s="170">
        <f>P128</f>
        <v>6.65</v>
      </c>
      <c r="Q127" s="169"/>
      <c r="R127" s="170">
        <f>R128</f>
        <v>0</v>
      </c>
      <c r="S127" s="169"/>
      <c r="T127" s="171">
        <f>T128</f>
        <v>0.65</v>
      </c>
      <c r="AR127" s="172" t="s">
        <v>78</v>
      </c>
      <c r="AT127" s="173" t="s">
        <v>70</v>
      </c>
      <c r="AU127" s="173" t="s">
        <v>71</v>
      </c>
      <c r="AY127" s="172" t="s">
        <v>151</v>
      </c>
      <c r="BK127" s="174">
        <f>BK128</f>
        <v>0</v>
      </c>
    </row>
    <row r="128" spans="2:63" s="11" customFormat="1" ht="22.9" customHeight="1">
      <c r="B128" s="162"/>
      <c r="C128" s="163"/>
      <c r="D128" s="164" t="s">
        <v>70</v>
      </c>
      <c r="E128" s="175" t="s">
        <v>524</v>
      </c>
      <c r="F128" s="175" t="s">
        <v>709</v>
      </c>
      <c r="G128" s="163"/>
      <c r="H128" s="163"/>
      <c r="I128" s="163"/>
      <c r="J128" s="176">
        <f>BK128</f>
        <v>0</v>
      </c>
      <c r="K128" s="163"/>
      <c r="L128" s="167"/>
      <c r="M128" s="168"/>
      <c r="N128" s="169"/>
      <c r="O128" s="169"/>
      <c r="P128" s="170">
        <f>SUM(P129:P135)</f>
        <v>6.65</v>
      </c>
      <c r="Q128" s="169"/>
      <c r="R128" s="170">
        <f>SUM(R129:R135)</f>
        <v>0</v>
      </c>
      <c r="S128" s="169"/>
      <c r="T128" s="171">
        <f>SUM(T129:T135)</f>
        <v>0.65</v>
      </c>
      <c r="AR128" s="172" t="s">
        <v>78</v>
      </c>
      <c r="AT128" s="173" t="s">
        <v>70</v>
      </c>
      <c r="AU128" s="173" t="s">
        <v>78</v>
      </c>
      <c r="AY128" s="172" t="s">
        <v>151</v>
      </c>
      <c r="BK128" s="174">
        <f>SUM(BK129:BK135)</f>
        <v>0</v>
      </c>
    </row>
    <row r="129" spans="2:65" s="1" customFormat="1" ht="24" customHeight="1">
      <c r="B129" s="31"/>
      <c r="C129" s="177" t="s">
        <v>327</v>
      </c>
      <c r="D129" s="177" t="s">
        <v>153</v>
      </c>
      <c r="E129" s="178" t="s">
        <v>710</v>
      </c>
      <c r="F129" s="179" t="s">
        <v>711</v>
      </c>
      <c r="G129" s="180" t="s">
        <v>212</v>
      </c>
      <c r="H129" s="181">
        <v>1</v>
      </c>
      <c r="I129" s="182"/>
      <c r="J129" s="182">
        <f>ROUND(I129*H129,2)</f>
        <v>0</v>
      </c>
      <c r="K129" s="179" t="s">
        <v>1</v>
      </c>
      <c r="L129" s="35"/>
      <c r="M129" s="183" t="s">
        <v>1</v>
      </c>
      <c r="N129" s="184" t="s">
        <v>36</v>
      </c>
      <c r="O129" s="185">
        <v>0</v>
      </c>
      <c r="P129" s="185">
        <f>O129*H129</f>
        <v>0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AR129" s="187" t="s">
        <v>158</v>
      </c>
      <c r="AT129" s="187" t="s">
        <v>153</v>
      </c>
      <c r="AU129" s="187" t="s">
        <v>80</v>
      </c>
      <c r="AY129" s="17" t="s">
        <v>151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17" t="s">
        <v>78</v>
      </c>
      <c r="BK129" s="188">
        <f>ROUND(I129*H129,2)</f>
        <v>0</v>
      </c>
      <c r="BL129" s="17" t="s">
        <v>158</v>
      </c>
      <c r="BM129" s="187" t="s">
        <v>712</v>
      </c>
    </row>
    <row r="130" spans="2:65" s="12" customFormat="1" ht="22.5">
      <c r="B130" s="189"/>
      <c r="C130" s="190"/>
      <c r="D130" s="191" t="s">
        <v>160</v>
      </c>
      <c r="E130" s="192" t="s">
        <v>1</v>
      </c>
      <c r="F130" s="193" t="s">
        <v>713</v>
      </c>
      <c r="G130" s="190"/>
      <c r="H130" s="192" t="s">
        <v>1</v>
      </c>
      <c r="I130" s="190"/>
      <c r="J130" s="190"/>
      <c r="K130" s="190"/>
      <c r="L130" s="194"/>
      <c r="M130" s="195"/>
      <c r="N130" s="196"/>
      <c r="O130" s="196"/>
      <c r="P130" s="196"/>
      <c r="Q130" s="196"/>
      <c r="R130" s="196"/>
      <c r="S130" s="196"/>
      <c r="T130" s="197"/>
      <c r="AT130" s="198" t="s">
        <v>160</v>
      </c>
      <c r="AU130" s="198" t="s">
        <v>80</v>
      </c>
      <c r="AV130" s="12" t="s">
        <v>78</v>
      </c>
      <c r="AW130" s="12" t="s">
        <v>27</v>
      </c>
      <c r="AX130" s="12" t="s">
        <v>71</v>
      </c>
      <c r="AY130" s="198" t="s">
        <v>151</v>
      </c>
    </row>
    <row r="131" spans="2:65" s="13" customFormat="1" ht="11.25">
      <c r="B131" s="199"/>
      <c r="C131" s="200"/>
      <c r="D131" s="191" t="s">
        <v>160</v>
      </c>
      <c r="E131" s="201" t="s">
        <v>1</v>
      </c>
      <c r="F131" s="202" t="s">
        <v>78</v>
      </c>
      <c r="G131" s="200"/>
      <c r="H131" s="203">
        <v>1</v>
      </c>
      <c r="I131" s="200"/>
      <c r="J131" s="200"/>
      <c r="K131" s="200"/>
      <c r="L131" s="204"/>
      <c r="M131" s="205"/>
      <c r="N131" s="206"/>
      <c r="O131" s="206"/>
      <c r="P131" s="206"/>
      <c r="Q131" s="206"/>
      <c r="R131" s="206"/>
      <c r="S131" s="206"/>
      <c r="T131" s="207"/>
      <c r="AT131" s="208" t="s">
        <v>160</v>
      </c>
      <c r="AU131" s="208" t="s">
        <v>80</v>
      </c>
      <c r="AV131" s="13" t="s">
        <v>80</v>
      </c>
      <c r="AW131" s="13" t="s">
        <v>27</v>
      </c>
      <c r="AX131" s="13" t="s">
        <v>78</v>
      </c>
      <c r="AY131" s="208" t="s">
        <v>151</v>
      </c>
    </row>
    <row r="132" spans="2:65" s="1" customFormat="1" ht="24" customHeight="1">
      <c r="B132" s="31"/>
      <c r="C132" s="177" t="s">
        <v>158</v>
      </c>
      <c r="D132" s="177" t="s">
        <v>153</v>
      </c>
      <c r="E132" s="178" t="s">
        <v>714</v>
      </c>
      <c r="F132" s="179" t="s">
        <v>715</v>
      </c>
      <c r="G132" s="180" t="s">
        <v>173</v>
      </c>
      <c r="H132" s="181">
        <v>50</v>
      </c>
      <c r="I132" s="182"/>
      <c r="J132" s="182">
        <f>ROUND(I132*H132,2)</f>
        <v>0</v>
      </c>
      <c r="K132" s="179" t="s">
        <v>383</v>
      </c>
      <c r="L132" s="35"/>
      <c r="M132" s="183" t="s">
        <v>1</v>
      </c>
      <c r="N132" s="184" t="s">
        <v>36</v>
      </c>
      <c r="O132" s="185">
        <v>0.13300000000000001</v>
      </c>
      <c r="P132" s="185">
        <f>O132*H132</f>
        <v>6.65</v>
      </c>
      <c r="Q132" s="185">
        <v>0</v>
      </c>
      <c r="R132" s="185">
        <f>Q132*H132</f>
        <v>0</v>
      </c>
      <c r="S132" s="185">
        <v>1.2999999999999999E-2</v>
      </c>
      <c r="T132" s="186">
        <f>S132*H132</f>
        <v>0.65</v>
      </c>
      <c r="AR132" s="187" t="s">
        <v>158</v>
      </c>
      <c r="AT132" s="187" t="s">
        <v>153</v>
      </c>
      <c r="AU132" s="187" t="s">
        <v>80</v>
      </c>
      <c r="AY132" s="17" t="s">
        <v>151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7" t="s">
        <v>78</v>
      </c>
      <c r="BK132" s="188">
        <f>ROUND(I132*H132,2)</f>
        <v>0</v>
      </c>
      <c r="BL132" s="17" t="s">
        <v>158</v>
      </c>
      <c r="BM132" s="187" t="s">
        <v>716</v>
      </c>
    </row>
    <row r="133" spans="2:65" s="12" customFormat="1" ht="22.5">
      <c r="B133" s="189"/>
      <c r="C133" s="190"/>
      <c r="D133" s="191" t="s">
        <v>160</v>
      </c>
      <c r="E133" s="192" t="s">
        <v>1</v>
      </c>
      <c r="F133" s="193" t="s">
        <v>717</v>
      </c>
      <c r="G133" s="190"/>
      <c r="H133" s="192" t="s">
        <v>1</v>
      </c>
      <c r="I133" s="190"/>
      <c r="J133" s="190"/>
      <c r="K133" s="190"/>
      <c r="L133" s="194"/>
      <c r="M133" s="195"/>
      <c r="N133" s="196"/>
      <c r="O133" s="196"/>
      <c r="P133" s="196"/>
      <c r="Q133" s="196"/>
      <c r="R133" s="196"/>
      <c r="S133" s="196"/>
      <c r="T133" s="197"/>
      <c r="AT133" s="198" t="s">
        <v>160</v>
      </c>
      <c r="AU133" s="198" t="s">
        <v>80</v>
      </c>
      <c r="AV133" s="12" t="s">
        <v>78</v>
      </c>
      <c r="AW133" s="12" t="s">
        <v>27</v>
      </c>
      <c r="AX133" s="12" t="s">
        <v>71</v>
      </c>
      <c r="AY133" s="198" t="s">
        <v>151</v>
      </c>
    </row>
    <row r="134" spans="2:65" s="13" customFormat="1" ht="11.25">
      <c r="B134" s="199"/>
      <c r="C134" s="200"/>
      <c r="D134" s="191" t="s">
        <v>160</v>
      </c>
      <c r="E134" s="201" t="s">
        <v>1</v>
      </c>
      <c r="F134" s="202" t="s">
        <v>718</v>
      </c>
      <c r="G134" s="200"/>
      <c r="H134" s="203">
        <v>50</v>
      </c>
      <c r="I134" s="200"/>
      <c r="J134" s="200"/>
      <c r="K134" s="200"/>
      <c r="L134" s="204"/>
      <c r="M134" s="205"/>
      <c r="N134" s="206"/>
      <c r="O134" s="206"/>
      <c r="P134" s="206"/>
      <c r="Q134" s="206"/>
      <c r="R134" s="206"/>
      <c r="S134" s="206"/>
      <c r="T134" s="207"/>
      <c r="AT134" s="208" t="s">
        <v>160</v>
      </c>
      <c r="AU134" s="208" t="s">
        <v>80</v>
      </c>
      <c r="AV134" s="13" t="s">
        <v>80</v>
      </c>
      <c r="AW134" s="13" t="s">
        <v>27</v>
      </c>
      <c r="AX134" s="13" t="s">
        <v>71</v>
      </c>
      <c r="AY134" s="208" t="s">
        <v>151</v>
      </c>
    </row>
    <row r="135" spans="2:65" s="14" customFormat="1" ht="11.25">
      <c r="B135" s="209"/>
      <c r="C135" s="210"/>
      <c r="D135" s="191" t="s">
        <v>160</v>
      </c>
      <c r="E135" s="211" t="s">
        <v>1</v>
      </c>
      <c r="F135" s="212" t="s">
        <v>165</v>
      </c>
      <c r="G135" s="210"/>
      <c r="H135" s="213">
        <v>50</v>
      </c>
      <c r="I135" s="210"/>
      <c r="J135" s="210"/>
      <c r="K135" s="210"/>
      <c r="L135" s="214"/>
      <c r="M135" s="215"/>
      <c r="N135" s="216"/>
      <c r="O135" s="216"/>
      <c r="P135" s="216"/>
      <c r="Q135" s="216"/>
      <c r="R135" s="216"/>
      <c r="S135" s="216"/>
      <c r="T135" s="217"/>
      <c r="AT135" s="218" t="s">
        <v>160</v>
      </c>
      <c r="AU135" s="218" t="s">
        <v>80</v>
      </c>
      <c r="AV135" s="14" t="s">
        <v>158</v>
      </c>
      <c r="AW135" s="14" t="s">
        <v>27</v>
      </c>
      <c r="AX135" s="14" t="s">
        <v>78</v>
      </c>
      <c r="AY135" s="218" t="s">
        <v>151</v>
      </c>
    </row>
    <row r="136" spans="2:65" s="11" customFormat="1" ht="25.9" customHeight="1">
      <c r="B136" s="162"/>
      <c r="C136" s="163"/>
      <c r="D136" s="164" t="s">
        <v>70</v>
      </c>
      <c r="E136" s="165" t="s">
        <v>279</v>
      </c>
      <c r="F136" s="165" t="s">
        <v>550</v>
      </c>
      <c r="G136" s="163"/>
      <c r="H136" s="163"/>
      <c r="I136" s="163"/>
      <c r="J136" s="166">
        <f>BK136</f>
        <v>0</v>
      </c>
      <c r="K136" s="163"/>
      <c r="L136" s="167"/>
      <c r="M136" s="168"/>
      <c r="N136" s="169"/>
      <c r="O136" s="169"/>
      <c r="P136" s="170">
        <f>P137</f>
        <v>0</v>
      </c>
      <c r="Q136" s="169"/>
      <c r="R136" s="170">
        <f>R137</f>
        <v>0</v>
      </c>
      <c r="S136" s="169"/>
      <c r="T136" s="171">
        <f>T137</f>
        <v>0</v>
      </c>
      <c r="AR136" s="172" t="s">
        <v>524</v>
      </c>
      <c r="AT136" s="173" t="s">
        <v>70</v>
      </c>
      <c r="AU136" s="173" t="s">
        <v>71</v>
      </c>
      <c r="AY136" s="172" t="s">
        <v>151</v>
      </c>
      <c r="BK136" s="174">
        <f>BK137</f>
        <v>0</v>
      </c>
    </row>
    <row r="137" spans="2:65" s="11" customFormat="1" ht="22.9" customHeight="1">
      <c r="B137" s="162"/>
      <c r="C137" s="163"/>
      <c r="D137" s="164" t="s">
        <v>70</v>
      </c>
      <c r="E137" s="175" t="s">
        <v>551</v>
      </c>
      <c r="F137" s="175" t="s">
        <v>552</v>
      </c>
      <c r="G137" s="163"/>
      <c r="H137" s="163"/>
      <c r="I137" s="163"/>
      <c r="J137" s="176">
        <f>BK137</f>
        <v>0</v>
      </c>
      <c r="K137" s="163"/>
      <c r="L137" s="167"/>
      <c r="M137" s="168"/>
      <c r="N137" s="169"/>
      <c r="O137" s="169"/>
      <c r="P137" s="170">
        <f>SUM(P138:P140)</f>
        <v>0</v>
      </c>
      <c r="Q137" s="169"/>
      <c r="R137" s="170">
        <f>SUM(R138:R140)</f>
        <v>0</v>
      </c>
      <c r="S137" s="169"/>
      <c r="T137" s="171">
        <f>SUM(T138:T140)</f>
        <v>0</v>
      </c>
      <c r="AR137" s="172" t="s">
        <v>524</v>
      </c>
      <c r="AT137" s="173" t="s">
        <v>70</v>
      </c>
      <c r="AU137" s="173" t="s">
        <v>78</v>
      </c>
      <c r="AY137" s="172" t="s">
        <v>151</v>
      </c>
      <c r="BK137" s="174">
        <f>SUM(BK138:BK140)</f>
        <v>0</v>
      </c>
    </row>
    <row r="138" spans="2:65" s="1" customFormat="1" ht="24" customHeight="1">
      <c r="B138" s="31"/>
      <c r="C138" s="177" t="s">
        <v>524</v>
      </c>
      <c r="D138" s="177" t="s">
        <v>153</v>
      </c>
      <c r="E138" s="178" t="s">
        <v>560</v>
      </c>
      <c r="F138" s="179" t="s">
        <v>561</v>
      </c>
      <c r="G138" s="180" t="s">
        <v>212</v>
      </c>
      <c r="H138" s="181">
        <v>1</v>
      </c>
      <c r="I138" s="182"/>
      <c r="J138" s="182">
        <f>ROUND(I138*H138,2)</f>
        <v>0</v>
      </c>
      <c r="K138" s="179" t="s">
        <v>1</v>
      </c>
      <c r="L138" s="35"/>
      <c r="M138" s="183" t="s">
        <v>1</v>
      </c>
      <c r="N138" s="184" t="s">
        <v>36</v>
      </c>
      <c r="O138" s="185">
        <v>0</v>
      </c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AR138" s="187" t="s">
        <v>555</v>
      </c>
      <c r="AT138" s="187" t="s">
        <v>153</v>
      </c>
      <c r="AU138" s="187" t="s">
        <v>80</v>
      </c>
      <c r="AY138" s="17" t="s">
        <v>151</v>
      </c>
      <c r="BE138" s="188">
        <f>IF(N138="základní",J138,0)</f>
        <v>0</v>
      </c>
      <c r="BF138" s="188">
        <f>IF(N138="snížená",J138,0)</f>
        <v>0</v>
      </c>
      <c r="BG138" s="188">
        <f>IF(N138="zákl. přenesená",J138,0)</f>
        <v>0</v>
      </c>
      <c r="BH138" s="188">
        <f>IF(N138="sníž. přenesená",J138,0)</f>
        <v>0</v>
      </c>
      <c r="BI138" s="188">
        <f>IF(N138="nulová",J138,0)</f>
        <v>0</v>
      </c>
      <c r="BJ138" s="17" t="s">
        <v>78</v>
      </c>
      <c r="BK138" s="188">
        <f>ROUND(I138*H138,2)</f>
        <v>0</v>
      </c>
      <c r="BL138" s="17" t="s">
        <v>555</v>
      </c>
      <c r="BM138" s="187" t="s">
        <v>719</v>
      </c>
    </row>
    <row r="139" spans="2:65" s="12" customFormat="1" ht="11.25">
      <c r="B139" s="189"/>
      <c r="C139" s="190"/>
      <c r="D139" s="191" t="s">
        <v>160</v>
      </c>
      <c r="E139" s="192" t="s">
        <v>1</v>
      </c>
      <c r="F139" s="193" t="s">
        <v>720</v>
      </c>
      <c r="G139" s="190"/>
      <c r="H139" s="192" t="s">
        <v>1</v>
      </c>
      <c r="I139" s="190"/>
      <c r="J139" s="190"/>
      <c r="K139" s="190"/>
      <c r="L139" s="194"/>
      <c r="M139" s="195"/>
      <c r="N139" s="196"/>
      <c r="O139" s="196"/>
      <c r="P139" s="196"/>
      <c r="Q139" s="196"/>
      <c r="R139" s="196"/>
      <c r="S139" s="196"/>
      <c r="T139" s="197"/>
      <c r="AT139" s="198" t="s">
        <v>160</v>
      </c>
      <c r="AU139" s="198" t="s">
        <v>80</v>
      </c>
      <c r="AV139" s="12" t="s">
        <v>78</v>
      </c>
      <c r="AW139" s="12" t="s">
        <v>27</v>
      </c>
      <c r="AX139" s="12" t="s">
        <v>71</v>
      </c>
      <c r="AY139" s="198" t="s">
        <v>151</v>
      </c>
    </row>
    <row r="140" spans="2:65" s="13" customFormat="1" ht="11.25">
      <c r="B140" s="199"/>
      <c r="C140" s="200"/>
      <c r="D140" s="191" t="s">
        <v>160</v>
      </c>
      <c r="E140" s="201" t="s">
        <v>1</v>
      </c>
      <c r="F140" s="202" t="s">
        <v>78</v>
      </c>
      <c r="G140" s="200"/>
      <c r="H140" s="203">
        <v>1</v>
      </c>
      <c r="I140" s="200"/>
      <c r="J140" s="200"/>
      <c r="K140" s="200"/>
      <c r="L140" s="204"/>
      <c r="M140" s="205"/>
      <c r="N140" s="206"/>
      <c r="O140" s="206"/>
      <c r="P140" s="206"/>
      <c r="Q140" s="206"/>
      <c r="R140" s="206"/>
      <c r="S140" s="206"/>
      <c r="T140" s="207"/>
      <c r="AT140" s="208" t="s">
        <v>160</v>
      </c>
      <c r="AU140" s="208" t="s">
        <v>80</v>
      </c>
      <c r="AV140" s="13" t="s">
        <v>80</v>
      </c>
      <c r="AW140" s="13" t="s">
        <v>27</v>
      </c>
      <c r="AX140" s="13" t="s">
        <v>78</v>
      </c>
      <c r="AY140" s="208" t="s">
        <v>151</v>
      </c>
    </row>
    <row r="141" spans="2:65" s="11" customFormat="1" ht="25.9" customHeight="1">
      <c r="B141" s="162"/>
      <c r="C141" s="163"/>
      <c r="D141" s="164" t="s">
        <v>70</v>
      </c>
      <c r="E141" s="165" t="s">
        <v>564</v>
      </c>
      <c r="F141" s="165" t="s">
        <v>565</v>
      </c>
      <c r="G141" s="163"/>
      <c r="H141" s="163"/>
      <c r="I141" s="163"/>
      <c r="J141" s="166">
        <f>BK141</f>
        <v>0</v>
      </c>
      <c r="K141" s="163"/>
      <c r="L141" s="167"/>
      <c r="M141" s="168"/>
      <c r="N141" s="169"/>
      <c r="O141" s="169"/>
      <c r="P141" s="170">
        <f>P142</f>
        <v>0</v>
      </c>
      <c r="Q141" s="169"/>
      <c r="R141" s="170">
        <f>R142</f>
        <v>0</v>
      </c>
      <c r="S141" s="169"/>
      <c r="T141" s="171">
        <f>T142</f>
        <v>0</v>
      </c>
      <c r="AR141" s="172" t="s">
        <v>327</v>
      </c>
      <c r="AT141" s="173" t="s">
        <v>70</v>
      </c>
      <c r="AU141" s="173" t="s">
        <v>71</v>
      </c>
      <c r="AY141" s="172" t="s">
        <v>151</v>
      </c>
      <c r="BK141" s="174">
        <f>BK142</f>
        <v>0</v>
      </c>
    </row>
    <row r="142" spans="2:65" s="11" customFormat="1" ht="22.9" customHeight="1">
      <c r="B142" s="162"/>
      <c r="C142" s="163"/>
      <c r="D142" s="164" t="s">
        <v>70</v>
      </c>
      <c r="E142" s="175" t="s">
        <v>566</v>
      </c>
      <c r="F142" s="175" t="s">
        <v>567</v>
      </c>
      <c r="G142" s="163"/>
      <c r="H142" s="163"/>
      <c r="I142" s="163"/>
      <c r="J142" s="176">
        <f>BK142</f>
        <v>0</v>
      </c>
      <c r="K142" s="163"/>
      <c r="L142" s="167"/>
      <c r="M142" s="168"/>
      <c r="N142" s="169"/>
      <c r="O142" s="169"/>
      <c r="P142" s="170">
        <f>P143</f>
        <v>0</v>
      </c>
      <c r="Q142" s="169"/>
      <c r="R142" s="170">
        <f>R143</f>
        <v>0</v>
      </c>
      <c r="S142" s="169"/>
      <c r="T142" s="171">
        <f>T143</f>
        <v>0</v>
      </c>
      <c r="AR142" s="172" t="s">
        <v>327</v>
      </c>
      <c r="AT142" s="173" t="s">
        <v>70</v>
      </c>
      <c r="AU142" s="173" t="s">
        <v>78</v>
      </c>
      <c r="AY142" s="172" t="s">
        <v>151</v>
      </c>
      <c r="BK142" s="174">
        <f>BK143</f>
        <v>0</v>
      </c>
    </row>
    <row r="143" spans="2:65" s="1" customFormat="1" ht="24" customHeight="1">
      <c r="B143" s="31"/>
      <c r="C143" s="177" t="s">
        <v>80</v>
      </c>
      <c r="D143" s="177" t="s">
        <v>153</v>
      </c>
      <c r="E143" s="178" t="s">
        <v>569</v>
      </c>
      <c r="F143" s="179" t="s">
        <v>570</v>
      </c>
      <c r="G143" s="180" t="s">
        <v>212</v>
      </c>
      <c r="H143" s="181">
        <v>1</v>
      </c>
      <c r="I143" s="182"/>
      <c r="J143" s="182">
        <f>ROUND(I143*H143,2)</f>
        <v>0</v>
      </c>
      <c r="K143" s="179" t="s">
        <v>1</v>
      </c>
      <c r="L143" s="35"/>
      <c r="M143" s="231" t="s">
        <v>1</v>
      </c>
      <c r="N143" s="232" t="s">
        <v>36</v>
      </c>
      <c r="O143" s="233">
        <v>0</v>
      </c>
      <c r="P143" s="233">
        <f>O143*H143</f>
        <v>0</v>
      </c>
      <c r="Q143" s="233">
        <v>0</v>
      </c>
      <c r="R143" s="233">
        <f>Q143*H143</f>
        <v>0</v>
      </c>
      <c r="S143" s="233">
        <v>0</v>
      </c>
      <c r="T143" s="234">
        <f>S143*H143</f>
        <v>0</v>
      </c>
      <c r="AR143" s="187" t="s">
        <v>571</v>
      </c>
      <c r="AT143" s="187" t="s">
        <v>153</v>
      </c>
      <c r="AU143" s="187" t="s">
        <v>80</v>
      </c>
      <c r="AY143" s="17" t="s">
        <v>151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17" t="s">
        <v>78</v>
      </c>
      <c r="BK143" s="188">
        <f>ROUND(I143*H143,2)</f>
        <v>0</v>
      </c>
      <c r="BL143" s="17" t="s">
        <v>571</v>
      </c>
      <c r="BM143" s="187" t="s">
        <v>721</v>
      </c>
    </row>
    <row r="144" spans="2:65" s="1" customFormat="1" ht="6.95" customHeight="1">
      <c r="B144" s="46"/>
      <c r="C144" s="47"/>
      <c r="D144" s="47"/>
      <c r="E144" s="47"/>
      <c r="F144" s="47"/>
      <c r="G144" s="47"/>
      <c r="H144" s="47"/>
      <c r="I144" s="47"/>
      <c r="J144" s="47"/>
      <c r="K144" s="47"/>
      <c r="L144" s="35"/>
    </row>
  </sheetData>
  <sheetProtection password="D83D" sheet="1" objects="1" scenarios="1" formatColumns="0" formatRows="0" autoFilter="0"/>
  <autoFilter ref="C125:K143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270"/>
  <sheetViews>
    <sheetView showGridLines="0" workbookViewId="0">
      <selection activeCell="I126" sqref="I126:I26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94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s="1" customFormat="1" ht="12" customHeight="1">
      <c r="B8" s="35"/>
      <c r="D8" s="111" t="s">
        <v>117</v>
      </c>
      <c r="L8" s="35"/>
    </row>
    <row r="9" spans="1:46" s="1" customFormat="1" ht="36.950000000000003" customHeight="1">
      <c r="B9" s="35"/>
      <c r="E9" s="293" t="s">
        <v>722</v>
      </c>
      <c r="F9" s="292"/>
      <c r="G9" s="292"/>
      <c r="H9" s="292"/>
      <c r="L9" s="35"/>
    </row>
    <row r="10" spans="1:46" s="1" customFormat="1" ht="11.25">
      <c r="B10" s="35"/>
      <c r="L10" s="35"/>
    </row>
    <row r="11" spans="1:46" s="1" customFormat="1" ht="12" customHeight="1">
      <c r="B11" s="35"/>
      <c r="D11" s="111" t="s">
        <v>16</v>
      </c>
      <c r="F11" s="102" t="s">
        <v>1</v>
      </c>
      <c r="I11" s="111" t="s">
        <v>17</v>
      </c>
      <c r="J11" s="102" t="s">
        <v>1</v>
      </c>
      <c r="L11" s="35"/>
    </row>
    <row r="12" spans="1:46" s="1" customFormat="1" ht="12" customHeight="1">
      <c r="B12" s="35"/>
      <c r="D12" s="111" t="s">
        <v>18</v>
      </c>
      <c r="F12" s="102" t="s">
        <v>15</v>
      </c>
      <c r="I12" s="111" t="s">
        <v>19</v>
      </c>
      <c r="J12" s="112" t="str">
        <f>'Rekapitulace stavby'!AN8</f>
        <v>10. 1. 2019</v>
      </c>
      <c r="L12" s="35"/>
    </row>
    <row r="13" spans="1:46" s="1" customFormat="1" ht="10.9" customHeight="1">
      <c r="B13" s="35"/>
      <c r="L13" s="35"/>
    </row>
    <row r="14" spans="1:46" s="1" customFormat="1" ht="12" customHeight="1">
      <c r="B14" s="35"/>
      <c r="D14" s="111" t="s">
        <v>21</v>
      </c>
      <c r="I14" s="111" t="s">
        <v>22</v>
      </c>
      <c r="J14" s="102" t="str">
        <f>IF('Rekapitulace stavby'!AN10="","",'Rekapitulace stavby'!AN10)</f>
        <v/>
      </c>
      <c r="L14" s="35"/>
    </row>
    <row r="15" spans="1:46" s="1" customFormat="1" ht="18" customHeight="1">
      <c r="B15" s="35"/>
      <c r="E15" s="102" t="str">
        <f>IF('Rekapitulace stavby'!E11="","",'Rekapitulace stavby'!E11)</f>
        <v xml:space="preserve"> </v>
      </c>
      <c r="I15" s="111" t="s">
        <v>24</v>
      </c>
      <c r="J15" s="102" t="str">
        <f>IF('Rekapitulace stavby'!AN11="","",'Rekapitulace stavby'!AN11)</f>
        <v/>
      </c>
      <c r="L15" s="35"/>
    </row>
    <row r="16" spans="1:46" s="1" customFormat="1" ht="6.95" customHeight="1">
      <c r="B16" s="35"/>
      <c r="L16" s="35"/>
    </row>
    <row r="17" spans="2:12" s="1" customFormat="1" ht="12" customHeight="1">
      <c r="B17" s="35"/>
      <c r="D17" s="111" t="s">
        <v>25</v>
      </c>
      <c r="I17" s="111" t="s">
        <v>22</v>
      </c>
      <c r="J17" s="102" t="str">
        <f>'Rekapitulace stavby'!AN13</f>
        <v/>
      </c>
      <c r="L17" s="35"/>
    </row>
    <row r="18" spans="2:12" s="1" customFormat="1" ht="18" customHeight="1">
      <c r="B18" s="35"/>
      <c r="E18" s="294" t="str">
        <f>'Rekapitulace stavby'!E14</f>
        <v xml:space="preserve"> </v>
      </c>
      <c r="F18" s="294"/>
      <c r="G18" s="294"/>
      <c r="H18" s="294"/>
      <c r="I18" s="111" t="s">
        <v>24</v>
      </c>
      <c r="J18" s="102" t="str">
        <f>'Rekapitulace stavby'!AN14</f>
        <v/>
      </c>
      <c r="L18" s="35"/>
    </row>
    <row r="19" spans="2:12" s="1" customFormat="1" ht="6.95" customHeight="1">
      <c r="B19" s="35"/>
      <c r="L19" s="35"/>
    </row>
    <row r="20" spans="2:12" s="1" customFormat="1" ht="12" customHeight="1">
      <c r="B20" s="35"/>
      <c r="D20" s="111" t="s">
        <v>26</v>
      </c>
      <c r="I20" s="111" t="s">
        <v>22</v>
      </c>
      <c r="J20" s="102" t="str">
        <f>IF('Rekapitulace stavby'!AN16="","",'Rekapitulace stavby'!AN16)</f>
        <v/>
      </c>
      <c r="L20" s="35"/>
    </row>
    <row r="21" spans="2:12" s="1" customFormat="1" ht="18" customHeight="1">
      <c r="B21" s="35"/>
      <c r="E21" s="102" t="str">
        <f>IF('Rekapitulace stavby'!E17="","",'Rekapitulace stavby'!E17)</f>
        <v xml:space="preserve"> </v>
      </c>
      <c r="I21" s="111" t="s">
        <v>24</v>
      </c>
      <c r="J21" s="102" t="str">
        <f>IF('Rekapitulace stavby'!AN17="","",'Rekapitulace stavby'!AN17)</f>
        <v/>
      </c>
      <c r="L21" s="35"/>
    </row>
    <row r="22" spans="2:12" s="1" customFormat="1" ht="6.95" customHeight="1">
      <c r="B22" s="35"/>
      <c r="L22" s="35"/>
    </row>
    <row r="23" spans="2:12" s="1" customFormat="1" ht="12" customHeight="1">
      <c r="B23" s="35"/>
      <c r="D23" s="111" t="s">
        <v>28</v>
      </c>
      <c r="I23" s="111" t="s">
        <v>22</v>
      </c>
      <c r="J23" s="102" t="s">
        <v>1</v>
      </c>
      <c r="L23" s="35"/>
    </row>
    <row r="24" spans="2:12" s="1" customFormat="1" ht="18" customHeight="1">
      <c r="B24" s="35"/>
      <c r="E24" s="102" t="s">
        <v>29</v>
      </c>
      <c r="I24" s="111" t="s">
        <v>24</v>
      </c>
      <c r="J24" s="102" t="s">
        <v>1</v>
      </c>
      <c r="L24" s="35"/>
    </row>
    <row r="25" spans="2:12" s="1" customFormat="1" ht="6.95" customHeight="1">
      <c r="B25" s="35"/>
      <c r="L25" s="35"/>
    </row>
    <row r="26" spans="2:12" s="1" customFormat="1" ht="12" customHeight="1">
      <c r="B26" s="35"/>
      <c r="D26" s="111" t="s">
        <v>30</v>
      </c>
      <c r="L26" s="35"/>
    </row>
    <row r="27" spans="2:12" s="7" customFormat="1" ht="16.5" customHeight="1">
      <c r="B27" s="113"/>
      <c r="E27" s="295" t="s">
        <v>1</v>
      </c>
      <c r="F27" s="295"/>
      <c r="G27" s="295"/>
      <c r="H27" s="295"/>
      <c r="L27" s="113"/>
    </row>
    <row r="28" spans="2:12" s="1" customFormat="1" ht="6.95" customHeight="1">
      <c r="B28" s="35"/>
      <c r="L28" s="35"/>
    </row>
    <row r="29" spans="2:12" s="1" customFormat="1" ht="6.95" customHeight="1">
      <c r="B29" s="35"/>
      <c r="D29" s="59"/>
      <c r="E29" s="59"/>
      <c r="F29" s="59"/>
      <c r="G29" s="59"/>
      <c r="H29" s="59"/>
      <c r="I29" s="59"/>
      <c r="J29" s="59"/>
      <c r="K29" s="59"/>
      <c r="L29" s="35"/>
    </row>
    <row r="30" spans="2:12" s="1" customFormat="1" ht="25.35" customHeight="1">
      <c r="B30" s="35"/>
      <c r="D30" s="114" t="s">
        <v>31</v>
      </c>
      <c r="J30" s="115">
        <f>ROUND(J123, 2)</f>
        <v>0</v>
      </c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14.45" customHeight="1">
      <c r="B32" s="35"/>
      <c r="F32" s="116" t="s">
        <v>33</v>
      </c>
      <c r="I32" s="116" t="s">
        <v>32</v>
      </c>
      <c r="J32" s="116" t="s">
        <v>34</v>
      </c>
      <c r="L32" s="35"/>
    </row>
    <row r="33" spans="2:12" s="1" customFormat="1" ht="14.45" customHeight="1">
      <c r="B33" s="35"/>
      <c r="D33" s="117" t="s">
        <v>35</v>
      </c>
      <c r="E33" s="111" t="s">
        <v>36</v>
      </c>
      <c r="F33" s="118">
        <f>ROUND((SUM(BE123:BE269)),  2)</f>
        <v>0</v>
      </c>
      <c r="I33" s="119">
        <v>0.21</v>
      </c>
      <c r="J33" s="118">
        <f>ROUND(((SUM(BE123:BE269))*I33),  2)</f>
        <v>0</v>
      </c>
      <c r="L33" s="35"/>
    </row>
    <row r="34" spans="2:12" s="1" customFormat="1" ht="14.45" customHeight="1">
      <c r="B34" s="35"/>
      <c r="E34" s="111" t="s">
        <v>37</v>
      </c>
      <c r="F34" s="118">
        <f>ROUND((SUM(BF123:BF269)),  2)</f>
        <v>0</v>
      </c>
      <c r="I34" s="119">
        <v>0.15</v>
      </c>
      <c r="J34" s="118">
        <f>ROUND(((SUM(BF123:BF269))*I34),  2)</f>
        <v>0</v>
      </c>
      <c r="L34" s="35"/>
    </row>
    <row r="35" spans="2:12" s="1" customFormat="1" ht="14.45" hidden="1" customHeight="1">
      <c r="B35" s="35"/>
      <c r="E35" s="111" t="s">
        <v>38</v>
      </c>
      <c r="F35" s="118">
        <f>ROUND((SUM(BG123:BG269)),  2)</f>
        <v>0</v>
      </c>
      <c r="I35" s="119">
        <v>0.21</v>
      </c>
      <c r="J35" s="118">
        <f>0</f>
        <v>0</v>
      </c>
      <c r="L35" s="35"/>
    </row>
    <row r="36" spans="2:12" s="1" customFormat="1" ht="14.45" hidden="1" customHeight="1">
      <c r="B36" s="35"/>
      <c r="E36" s="111" t="s">
        <v>39</v>
      </c>
      <c r="F36" s="118">
        <f>ROUND((SUM(BH123:BH269)),  2)</f>
        <v>0</v>
      </c>
      <c r="I36" s="119">
        <v>0.15</v>
      </c>
      <c r="J36" s="118">
        <f>0</f>
        <v>0</v>
      </c>
      <c r="L36" s="35"/>
    </row>
    <row r="37" spans="2:12" s="1" customFormat="1" ht="14.45" hidden="1" customHeight="1">
      <c r="B37" s="35"/>
      <c r="E37" s="111" t="s">
        <v>40</v>
      </c>
      <c r="F37" s="118">
        <f>ROUND((SUM(BI123:BI269)),  2)</f>
        <v>0</v>
      </c>
      <c r="I37" s="119">
        <v>0</v>
      </c>
      <c r="J37" s="118">
        <f>0</f>
        <v>0</v>
      </c>
      <c r="L37" s="35"/>
    </row>
    <row r="38" spans="2:12" s="1" customFormat="1" ht="6.95" customHeight="1">
      <c r="B38" s="35"/>
      <c r="L38" s="35"/>
    </row>
    <row r="39" spans="2:12" s="1" customFormat="1" ht="25.35" customHeight="1">
      <c r="B39" s="35"/>
      <c r="C39" s="120"/>
      <c r="D39" s="121" t="s">
        <v>41</v>
      </c>
      <c r="E39" s="122"/>
      <c r="F39" s="122"/>
      <c r="G39" s="123" t="s">
        <v>42</v>
      </c>
      <c r="H39" s="124" t="s">
        <v>43</v>
      </c>
      <c r="I39" s="122"/>
      <c r="J39" s="125">
        <f>SUM(J30:J37)</f>
        <v>0</v>
      </c>
      <c r="K39" s="126"/>
      <c r="L39" s="35"/>
    </row>
    <row r="40" spans="2:12" s="1" customFormat="1" ht="14.45" customHeight="1">
      <c r="B40" s="35"/>
      <c r="L40" s="35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47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47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47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47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47" s="1" customFormat="1" ht="12" customHeight="1">
      <c r="B86" s="31"/>
      <c r="C86" s="28" t="s">
        <v>117</v>
      </c>
      <c r="D86" s="32"/>
      <c r="E86" s="32"/>
      <c r="F86" s="32"/>
      <c r="G86" s="32"/>
      <c r="H86" s="32"/>
      <c r="I86" s="32"/>
      <c r="J86" s="32"/>
      <c r="K86" s="32"/>
      <c r="L86" s="35"/>
    </row>
    <row r="87" spans="2:47" s="1" customFormat="1" ht="16.5" customHeight="1">
      <c r="B87" s="31"/>
      <c r="C87" s="32"/>
      <c r="D87" s="32"/>
      <c r="E87" s="286" t="str">
        <f>E9</f>
        <v>SO 02 - Stavební část ATS</v>
      </c>
      <c r="F87" s="298"/>
      <c r="G87" s="298"/>
      <c r="H87" s="298"/>
      <c r="I87" s="32"/>
      <c r="J87" s="32"/>
      <c r="K87" s="32"/>
      <c r="L87" s="35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5"/>
    </row>
    <row r="89" spans="2:47" s="1" customFormat="1" ht="12" customHeight="1">
      <c r="B89" s="31"/>
      <c r="C89" s="28" t="s">
        <v>18</v>
      </c>
      <c r="D89" s="32"/>
      <c r="E89" s="32"/>
      <c r="F89" s="26" t="str">
        <f>F12</f>
        <v>Hrádek</v>
      </c>
      <c r="G89" s="32"/>
      <c r="H89" s="32"/>
      <c r="I89" s="28" t="s">
        <v>19</v>
      </c>
      <c r="J89" s="58" t="str">
        <f>IF(J12="","",J12)</f>
        <v>10. 1. 2019</v>
      </c>
      <c r="K89" s="32"/>
      <c r="L89" s="35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47" s="1" customFormat="1" ht="15.2" customHeight="1">
      <c r="B91" s="31"/>
      <c r="C91" s="28" t="s">
        <v>21</v>
      </c>
      <c r="D91" s="32"/>
      <c r="E91" s="32"/>
      <c r="F91" s="26" t="str">
        <f>E15</f>
        <v xml:space="preserve"> </v>
      </c>
      <c r="G91" s="32"/>
      <c r="H91" s="32"/>
      <c r="I91" s="28" t="s">
        <v>26</v>
      </c>
      <c r="J91" s="29" t="str">
        <f>E21</f>
        <v xml:space="preserve"> </v>
      </c>
      <c r="K91" s="32"/>
      <c r="L91" s="35"/>
    </row>
    <row r="92" spans="2:47" s="1" customFormat="1" ht="15.2" customHeight="1">
      <c r="B92" s="31"/>
      <c r="C92" s="28" t="s">
        <v>25</v>
      </c>
      <c r="D92" s="32"/>
      <c r="E92" s="32"/>
      <c r="F92" s="26" t="str">
        <f>IF(E18="","",E18)</f>
        <v xml:space="preserve"> </v>
      </c>
      <c r="G92" s="32"/>
      <c r="H92" s="32"/>
      <c r="I92" s="28" t="s">
        <v>28</v>
      </c>
      <c r="J92" s="29" t="str">
        <f>E24</f>
        <v>Fochler Jan</v>
      </c>
      <c r="K92" s="32"/>
      <c r="L92" s="35"/>
    </row>
    <row r="93" spans="2:47" s="1" customFormat="1" ht="10.3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5"/>
    </row>
    <row r="94" spans="2:47" s="1" customFormat="1" ht="29.25" customHeight="1">
      <c r="B94" s="31"/>
      <c r="C94" s="137" t="s">
        <v>122</v>
      </c>
      <c r="D94" s="138"/>
      <c r="E94" s="138"/>
      <c r="F94" s="138"/>
      <c r="G94" s="138"/>
      <c r="H94" s="138"/>
      <c r="I94" s="138"/>
      <c r="J94" s="139" t="s">
        <v>123</v>
      </c>
      <c r="K94" s="138"/>
      <c r="L94" s="35"/>
    </row>
    <row r="95" spans="2:47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47" s="1" customFormat="1" ht="22.9" customHeight="1">
      <c r="B96" s="31"/>
      <c r="C96" s="140" t="s">
        <v>124</v>
      </c>
      <c r="D96" s="32"/>
      <c r="E96" s="32"/>
      <c r="F96" s="32"/>
      <c r="G96" s="32"/>
      <c r="H96" s="32"/>
      <c r="I96" s="32"/>
      <c r="J96" s="76">
        <f>J123</f>
        <v>0</v>
      </c>
      <c r="K96" s="32"/>
      <c r="L96" s="35"/>
      <c r="AU96" s="17" t="s">
        <v>125</v>
      </c>
    </row>
    <row r="97" spans="2:12" s="8" customFormat="1" ht="24.95" customHeight="1">
      <c r="B97" s="141"/>
      <c r="C97" s="142"/>
      <c r="D97" s="143" t="s">
        <v>126</v>
      </c>
      <c r="E97" s="144"/>
      <c r="F97" s="144"/>
      <c r="G97" s="144"/>
      <c r="H97" s="144"/>
      <c r="I97" s="144"/>
      <c r="J97" s="145">
        <f>J124</f>
        <v>0</v>
      </c>
      <c r="K97" s="142"/>
      <c r="L97" s="146"/>
    </row>
    <row r="98" spans="2:12" s="9" customFormat="1" ht="19.899999999999999" customHeight="1">
      <c r="B98" s="147"/>
      <c r="C98" s="96"/>
      <c r="D98" s="148" t="s">
        <v>127</v>
      </c>
      <c r="E98" s="149"/>
      <c r="F98" s="149"/>
      <c r="G98" s="149"/>
      <c r="H98" s="149"/>
      <c r="I98" s="149"/>
      <c r="J98" s="150">
        <f>J125</f>
        <v>0</v>
      </c>
      <c r="K98" s="96"/>
      <c r="L98" s="151"/>
    </row>
    <row r="99" spans="2:12" s="9" customFormat="1" ht="19.899999999999999" customHeight="1">
      <c r="B99" s="147"/>
      <c r="C99" s="96"/>
      <c r="D99" s="148" t="s">
        <v>723</v>
      </c>
      <c r="E99" s="149"/>
      <c r="F99" s="149"/>
      <c r="G99" s="149"/>
      <c r="H99" s="149"/>
      <c r="I99" s="149"/>
      <c r="J99" s="150">
        <f>J196</f>
        <v>0</v>
      </c>
      <c r="K99" s="96"/>
      <c r="L99" s="151"/>
    </row>
    <row r="100" spans="2:12" s="9" customFormat="1" ht="19.899999999999999" customHeight="1">
      <c r="B100" s="147"/>
      <c r="C100" s="96"/>
      <c r="D100" s="148" t="s">
        <v>708</v>
      </c>
      <c r="E100" s="149"/>
      <c r="F100" s="149"/>
      <c r="G100" s="149"/>
      <c r="H100" s="149"/>
      <c r="I100" s="149"/>
      <c r="J100" s="150">
        <f>J216</f>
        <v>0</v>
      </c>
      <c r="K100" s="96"/>
      <c r="L100" s="151"/>
    </row>
    <row r="101" spans="2:12" s="9" customFormat="1" ht="19.899999999999999" customHeight="1">
      <c r="B101" s="147"/>
      <c r="C101" s="96"/>
      <c r="D101" s="148" t="s">
        <v>128</v>
      </c>
      <c r="E101" s="149"/>
      <c r="F101" s="149"/>
      <c r="G101" s="149"/>
      <c r="H101" s="149"/>
      <c r="I101" s="149"/>
      <c r="J101" s="150">
        <f>J225</f>
        <v>0</v>
      </c>
      <c r="K101" s="96"/>
      <c r="L101" s="151"/>
    </row>
    <row r="102" spans="2:12" s="9" customFormat="1" ht="19.899999999999999" customHeight="1">
      <c r="B102" s="147"/>
      <c r="C102" s="96"/>
      <c r="D102" s="148" t="s">
        <v>129</v>
      </c>
      <c r="E102" s="149"/>
      <c r="F102" s="149"/>
      <c r="G102" s="149"/>
      <c r="H102" s="149"/>
      <c r="I102" s="149"/>
      <c r="J102" s="150">
        <f>J239</f>
        <v>0</v>
      </c>
      <c r="K102" s="96"/>
      <c r="L102" s="151"/>
    </row>
    <row r="103" spans="2:12" s="9" customFormat="1" ht="19.899999999999999" customHeight="1">
      <c r="B103" s="147"/>
      <c r="C103" s="96"/>
      <c r="D103" s="148" t="s">
        <v>130</v>
      </c>
      <c r="E103" s="149"/>
      <c r="F103" s="149"/>
      <c r="G103" s="149"/>
      <c r="H103" s="149"/>
      <c r="I103" s="149"/>
      <c r="J103" s="150">
        <f>J261</f>
        <v>0</v>
      </c>
      <c r="K103" s="96"/>
      <c r="L103" s="151"/>
    </row>
    <row r="104" spans="2:12" s="1" customFormat="1" ht="21.75" customHeight="1"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35"/>
    </row>
    <row r="105" spans="2:12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5"/>
    </row>
    <row r="109" spans="2:12" s="1" customFormat="1" ht="6.95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5"/>
    </row>
    <row r="110" spans="2:12" s="1" customFormat="1" ht="24.95" customHeight="1">
      <c r="B110" s="31"/>
      <c r="C110" s="23" t="s">
        <v>136</v>
      </c>
      <c r="D110" s="32"/>
      <c r="E110" s="32"/>
      <c r="F110" s="32"/>
      <c r="G110" s="32"/>
      <c r="H110" s="32"/>
      <c r="I110" s="32"/>
      <c r="J110" s="32"/>
      <c r="K110" s="32"/>
      <c r="L110" s="35"/>
    </row>
    <row r="111" spans="2:12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12" s="1" customFormat="1" ht="12" customHeight="1">
      <c r="B112" s="31"/>
      <c r="C112" s="28" t="s">
        <v>14</v>
      </c>
      <c r="D112" s="32"/>
      <c r="E112" s="32"/>
      <c r="F112" s="32"/>
      <c r="G112" s="32"/>
      <c r="H112" s="32"/>
      <c r="I112" s="32"/>
      <c r="J112" s="32"/>
      <c r="K112" s="32"/>
      <c r="L112" s="35"/>
    </row>
    <row r="113" spans="2:65" s="1" customFormat="1" ht="16.5" customHeight="1">
      <c r="B113" s="31"/>
      <c r="C113" s="32"/>
      <c r="D113" s="32"/>
      <c r="E113" s="296" t="str">
        <f>E7</f>
        <v>Hrádek</v>
      </c>
      <c r="F113" s="297"/>
      <c r="G113" s="297"/>
      <c r="H113" s="297"/>
      <c r="I113" s="32"/>
      <c r="J113" s="32"/>
      <c r="K113" s="32"/>
      <c r="L113" s="35"/>
    </row>
    <row r="114" spans="2:65" s="1" customFormat="1" ht="12" customHeight="1">
      <c r="B114" s="31"/>
      <c r="C114" s="28" t="s">
        <v>117</v>
      </c>
      <c r="D114" s="32"/>
      <c r="E114" s="32"/>
      <c r="F114" s="32"/>
      <c r="G114" s="32"/>
      <c r="H114" s="32"/>
      <c r="I114" s="32"/>
      <c r="J114" s="32"/>
      <c r="K114" s="32"/>
      <c r="L114" s="35"/>
    </row>
    <row r="115" spans="2:65" s="1" customFormat="1" ht="16.5" customHeight="1">
      <c r="B115" s="31"/>
      <c r="C115" s="32"/>
      <c r="D115" s="32"/>
      <c r="E115" s="286" t="str">
        <f>E9</f>
        <v>SO 02 - Stavební část ATS</v>
      </c>
      <c r="F115" s="298"/>
      <c r="G115" s="298"/>
      <c r="H115" s="298"/>
      <c r="I115" s="32"/>
      <c r="J115" s="32"/>
      <c r="K115" s="32"/>
      <c r="L115" s="35"/>
    </row>
    <row r="116" spans="2:65" s="1" customFormat="1" ht="6.9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65" s="1" customFormat="1" ht="12" customHeight="1">
      <c r="B117" s="31"/>
      <c r="C117" s="28" t="s">
        <v>18</v>
      </c>
      <c r="D117" s="32"/>
      <c r="E117" s="32"/>
      <c r="F117" s="26" t="str">
        <f>F12</f>
        <v>Hrádek</v>
      </c>
      <c r="G117" s="32"/>
      <c r="H117" s="32"/>
      <c r="I117" s="28" t="s">
        <v>19</v>
      </c>
      <c r="J117" s="58" t="str">
        <f>IF(J12="","",J12)</f>
        <v>10. 1. 2019</v>
      </c>
      <c r="K117" s="32"/>
      <c r="L117" s="35"/>
    </row>
    <row r="118" spans="2:65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5"/>
    </row>
    <row r="119" spans="2:65" s="1" customFormat="1" ht="15.2" customHeight="1">
      <c r="B119" s="31"/>
      <c r="C119" s="28" t="s">
        <v>21</v>
      </c>
      <c r="D119" s="32"/>
      <c r="E119" s="32"/>
      <c r="F119" s="26" t="str">
        <f>E15</f>
        <v xml:space="preserve"> </v>
      </c>
      <c r="G119" s="32"/>
      <c r="H119" s="32"/>
      <c r="I119" s="28" t="s">
        <v>26</v>
      </c>
      <c r="J119" s="29" t="str">
        <f>E21</f>
        <v xml:space="preserve"> </v>
      </c>
      <c r="K119" s="32"/>
      <c r="L119" s="35"/>
    </row>
    <row r="120" spans="2:65" s="1" customFormat="1" ht="15.2" customHeight="1">
      <c r="B120" s="31"/>
      <c r="C120" s="28" t="s">
        <v>25</v>
      </c>
      <c r="D120" s="32"/>
      <c r="E120" s="32"/>
      <c r="F120" s="26" t="str">
        <f>IF(E18="","",E18)</f>
        <v xml:space="preserve"> </v>
      </c>
      <c r="G120" s="32"/>
      <c r="H120" s="32"/>
      <c r="I120" s="28" t="s">
        <v>28</v>
      </c>
      <c r="J120" s="29" t="str">
        <f>E24</f>
        <v>Fochler Jan</v>
      </c>
      <c r="K120" s="32"/>
      <c r="L120" s="35"/>
    </row>
    <row r="121" spans="2:65" s="1" customFormat="1" ht="10.3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65" s="10" customFormat="1" ht="29.25" customHeight="1">
      <c r="B122" s="152"/>
      <c r="C122" s="153" t="s">
        <v>137</v>
      </c>
      <c r="D122" s="154" t="s">
        <v>56</v>
      </c>
      <c r="E122" s="154" t="s">
        <v>52</v>
      </c>
      <c r="F122" s="154" t="s">
        <v>53</v>
      </c>
      <c r="G122" s="154" t="s">
        <v>138</v>
      </c>
      <c r="H122" s="154" t="s">
        <v>139</v>
      </c>
      <c r="I122" s="154" t="s">
        <v>140</v>
      </c>
      <c r="J122" s="155" t="s">
        <v>123</v>
      </c>
      <c r="K122" s="156" t="s">
        <v>141</v>
      </c>
      <c r="L122" s="157"/>
      <c r="M122" s="67" t="s">
        <v>1</v>
      </c>
      <c r="N122" s="68" t="s">
        <v>35</v>
      </c>
      <c r="O122" s="68" t="s">
        <v>142</v>
      </c>
      <c r="P122" s="68" t="s">
        <v>143</v>
      </c>
      <c r="Q122" s="68" t="s">
        <v>144</v>
      </c>
      <c r="R122" s="68" t="s">
        <v>145</v>
      </c>
      <c r="S122" s="68" t="s">
        <v>146</v>
      </c>
      <c r="T122" s="69" t="s">
        <v>147</v>
      </c>
    </row>
    <row r="123" spans="2:65" s="1" customFormat="1" ht="22.9" customHeight="1">
      <c r="B123" s="31"/>
      <c r="C123" s="74" t="s">
        <v>148</v>
      </c>
      <c r="D123" s="32"/>
      <c r="E123" s="32"/>
      <c r="F123" s="32"/>
      <c r="G123" s="32"/>
      <c r="H123" s="32"/>
      <c r="I123" s="32"/>
      <c r="J123" s="158">
        <f>BK123</f>
        <v>0</v>
      </c>
      <c r="K123" s="32"/>
      <c r="L123" s="35"/>
      <c r="M123" s="70"/>
      <c r="N123" s="71"/>
      <c r="O123" s="71"/>
      <c r="P123" s="159">
        <f>P124</f>
        <v>195.46747500000001</v>
      </c>
      <c r="Q123" s="71"/>
      <c r="R123" s="159">
        <f>R124</f>
        <v>6.5177302000000017</v>
      </c>
      <c r="S123" s="71"/>
      <c r="T123" s="160">
        <f>T124</f>
        <v>0</v>
      </c>
      <c r="AT123" s="17" t="s">
        <v>70</v>
      </c>
      <c r="AU123" s="17" t="s">
        <v>125</v>
      </c>
      <c r="BK123" s="161">
        <f>BK124</f>
        <v>0</v>
      </c>
    </row>
    <row r="124" spans="2:65" s="11" customFormat="1" ht="25.9" customHeight="1">
      <c r="B124" s="162"/>
      <c r="C124" s="163"/>
      <c r="D124" s="164" t="s">
        <v>70</v>
      </c>
      <c r="E124" s="165" t="s">
        <v>149</v>
      </c>
      <c r="F124" s="165" t="s">
        <v>150</v>
      </c>
      <c r="G124" s="163"/>
      <c r="H124" s="163"/>
      <c r="I124" s="163"/>
      <c r="J124" s="166">
        <f>BK124</f>
        <v>0</v>
      </c>
      <c r="K124" s="163"/>
      <c r="L124" s="167"/>
      <c r="M124" s="168"/>
      <c r="N124" s="169"/>
      <c r="O124" s="169"/>
      <c r="P124" s="170">
        <f>P125+P196+P216+P225+P239+P261</f>
        <v>195.46747500000001</v>
      </c>
      <c r="Q124" s="169"/>
      <c r="R124" s="170">
        <f>R125+R196+R216+R225+R239+R261</f>
        <v>6.5177302000000017</v>
      </c>
      <c r="S124" s="169"/>
      <c r="T124" s="171">
        <f>T125+T196+T216+T225+T239+T261</f>
        <v>0</v>
      </c>
      <c r="AR124" s="172" t="s">
        <v>78</v>
      </c>
      <c r="AT124" s="173" t="s">
        <v>70</v>
      </c>
      <c r="AU124" s="173" t="s">
        <v>71</v>
      </c>
      <c r="AY124" s="172" t="s">
        <v>151</v>
      </c>
      <c r="BK124" s="174">
        <f>BK125+BK196+BK216+BK225+BK239+BK261</f>
        <v>0</v>
      </c>
    </row>
    <row r="125" spans="2:65" s="11" customFormat="1" ht="22.9" customHeight="1">
      <c r="B125" s="162"/>
      <c r="C125" s="163"/>
      <c r="D125" s="164" t="s">
        <v>70</v>
      </c>
      <c r="E125" s="175" t="s">
        <v>78</v>
      </c>
      <c r="F125" s="175" t="s">
        <v>152</v>
      </c>
      <c r="G125" s="163"/>
      <c r="H125" s="163"/>
      <c r="I125" s="163"/>
      <c r="J125" s="176">
        <f>BK125</f>
        <v>0</v>
      </c>
      <c r="K125" s="163"/>
      <c r="L125" s="167"/>
      <c r="M125" s="168"/>
      <c r="N125" s="169"/>
      <c r="O125" s="169"/>
      <c r="P125" s="170">
        <f>SUM(P126:P195)</f>
        <v>177.00902600000001</v>
      </c>
      <c r="Q125" s="169"/>
      <c r="R125" s="170">
        <f>SUM(R126:R195)</f>
        <v>1.6549999999999998E-3</v>
      </c>
      <c r="S125" s="169"/>
      <c r="T125" s="171">
        <f>SUM(T126:T195)</f>
        <v>0</v>
      </c>
      <c r="AR125" s="172" t="s">
        <v>78</v>
      </c>
      <c r="AT125" s="173" t="s">
        <v>70</v>
      </c>
      <c r="AU125" s="173" t="s">
        <v>78</v>
      </c>
      <c r="AY125" s="172" t="s">
        <v>151</v>
      </c>
      <c r="BK125" s="174">
        <f>SUM(BK126:BK195)</f>
        <v>0</v>
      </c>
    </row>
    <row r="126" spans="2:65" s="1" customFormat="1" ht="24" customHeight="1">
      <c r="B126" s="31"/>
      <c r="C126" s="177" t="s">
        <v>78</v>
      </c>
      <c r="D126" s="177" t="s">
        <v>153</v>
      </c>
      <c r="E126" s="178" t="s">
        <v>724</v>
      </c>
      <c r="F126" s="179" t="s">
        <v>725</v>
      </c>
      <c r="G126" s="180" t="s">
        <v>726</v>
      </c>
      <c r="H126" s="181">
        <v>40</v>
      </c>
      <c r="I126" s="182"/>
      <c r="J126" s="182">
        <f>ROUND(I126*H126,2)</f>
        <v>0</v>
      </c>
      <c r="K126" s="179" t="s">
        <v>1</v>
      </c>
      <c r="L126" s="35"/>
      <c r="M126" s="183" t="s">
        <v>1</v>
      </c>
      <c r="N126" s="184" t="s">
        <v>36</v>
      </c>
      <c r="O126" s="185">
        <v>0.20300000000000001</v>
      </c>
      <c r="P126" s="185">
        <f>O126*H126</f>
        <v>8.120000000000001</v>
      </c>
      <c r="Q126" s="185">
        <v>0</v>
      </c>
      <c r="R126" s="185">
        <f>Q126*H126</f>
        <v>0</v>
      </c>
      <c r="S126" s="185">
        <v>0</v>
      </c>
      <c r="T126" s="186">
        <f>S126*H126</f>
        <v>0</v>
      </c>
      <c r="AR126" s="187" t="s">
        <v>158</v>
      </c>
      <c r="AT126" s="187" t="s">
        <v>153</v>
      </c>
      <c r="AU126" s="187" t="s">
        <v>80</v>
      </c>
      <c r="AY126" s="17" t="s">
        <v>151</v>
      </c>
      <c r="BE126" s="188">
        <f>IF(N126="základní",J126,0)</f>
        <v>0</v>
      </c>
      <c r="BF126" s="188">
        <f>IF(N126="snížená",J126,0)</f>
        <v>0</v>
      </c>
      <c r="BG126" s="188">
        <f>IF(N126="zákl. přenesená",J126,0)</f>
        <v>0</v>
      </c>
      <c r="BH126" s="188">
        <f>IF(N126="sníž. přenesená",J126,0)</f>
        <v>0</v>
      </c>
      <c r="BI126" s="188">
        <f>IF(N126="nulová",J126,0)</f>
        <v>0</v>
      </c>
      <c r="BJ126" s="17" t="s">
        <v>78</v>
      </c>
      <c r="BK126" s="188">
        <f>ROUND(I126*H126,2)</f>
        <v>0</v>
      </c>
      <c r="BL126" s="17" t="s">
        <v>158</v>
      </c>
      <c r="BM126" s="187" t="s">
        <v>727</v>
      </c>
    </row>
    <row r="127" spans="2:65" s="13" customFormat="1" ht="11.25">
      <c r="B127" s="199"/>
      <c r="C127" s="200"/>
      <c r="D127" s="191" t="s">
        <v>160</v>
      </c>
      <c r="E127" s="201" t="s">
        <v>1</v>
      </c>
      <c r="F127" s="202" t="s">
        <v>728</v>
      </c>
      <c r="G127" s="200"/>
      <c r="H127" s="203">
        <v>40</v>
      </c>
      <c r="I127" s="200"/>
      <c r="J127" s="200"/>
      <c r="K127" s="200"/>
      <c r="L127" s="204"/>
      <c r="M127" s="205"/>
      <c r="N127" s="206"/>
      <c r="O127" s="206"/>
      <c r="P127" s="206"/>
      <c r="Q127" s="206"/>
      <c r="R127" s="206"/>
      <c r="S127" s="206"/>
      <c r="T127" s="207"/>
      <c r="AT127" s="208" t="s">
        <v>160</v>
      </c>
      <c r="AU127" s="208" t="s">
        <v>80</v>
      </c>
      <c r="AV127" s="13" t="s">
        <v>80</v>
      </c>
      <c r="AW127" s="13" t="s">
        <v>27</v>
      </c>
      <c r="AX127" s="13" t="s">
        <v>78</v>
      </c>
      <c r="AY127" s="208" t="s">
        <v>151</v>
      </c>
    </row>
    <row r="128" spans="2:65" s="1" customFormat="1" ht="24" customHeight="1">
      <c r="B128" s="31"/>
      <c r="C128" s="177" t="s">
        <v>80</v>
      </c>
      <c r="D128" s="177" t="s">
        <v>153</v>
      </c>
      <c r="E128" s="178" t="s">
        <v>729</v>
      </c>
      <c r="F128" s="179" t="s">
        <v>730</v>
      </c>
      <c r="G128" s="180" t="s">
        <v>731</v>
      </c>
      <c r="H128" s="181">
        <v>5</v>
      </c>
      <c r="I128" s="182"/>
      <c r="J128" s="182">
        <f>ROUND(I128*H128,2)</f>
        <v>0</v>
      </c>
      <c r="K128" s="179" t="s">
        <v>1</v>
      </c>
      <c r="L128" s="35"/>
      <c r="M128" s="183" t="s">
        <v>1</v>
      </c>
      <c r="N128" s="184" t="s">
        <v>36</v>
      </c>
      <c r="O128" s="185">
        <v>0</v>
      </c>
      <c r="P128" s="185">
        <f>O128*H128</f>
        <v>0</v>
      </c>
      <c r="Q128" s="185">
        <v>0</v>
      </c>
      <c r="R128" s="185">
        <f>Q128*H128</f>
        <v>0</v>
      </c>
      <c r="S128" s="185">
        <v>0</v>
      </c>
      <c r="T128" s="186">
        <f>S128*H128</f>
        <v>0</v>
      </c>
      <c r="AR128" s="187" t="s">
        <v>158</v>
      </c>
      <c r="AT128" s="187" t="s">
        <v>153</v>
      </c>
      <c r="AU128" s="187" t="s">
        <v>80</v>
      </c>
      <c r="AY128" s="17" t="s">
        <v>151</v>
      </c>
      <c r="BE128" s="188">
        <f>IF(N128="základní",J128,0)</f>
        <v>0</v>
      </c>
      <c r="BF128" s="188">
        <f>IF(N128="snížená",J128,0)</f>
        <v>0</v>
      </c>
      <c r="BG128" s="188">
        <f>IF(N128="zákl. přenesená",J128,0)</f>
        <v>0</v>
      </c>
      <c r="BH128" s="188">
        <f>IF(N128="sníž. přenesená",J128,0)</f>
        <v>0</v>
      </c>
      <c r="BI128" s="188">
        <f>IF(N128="nulová",J128,0)</f>
        <v>0</v>
      </c>
      <c r="BJ128" s="17" t="s">
        <v>78</v>
      </c>
      <c r="BK128" s="188">
        <f>ROUND(I128*H128,2)</f>
        <v>0</v>
      </c>
      <c r="BL128" s="17" t="s">
        <v>158</v>
      </c>
      <c r="BM128" s="187" t="s">
        <v>732</v>
      </c>
    </row>
    <row r="129" spans="2:65" s="13" customFormat="1" ht="11.25">
      <c r="B129" s="199"/>
      <c r="C129" s="200"/>
      <c r="D129" s="191" t="s">
        <v>160</v>
      </c>
      <c r="E129" s="201" t="s">
        <v>1</v>
      </c>
      <c r="F129" s="202" t="s">
        <v>327</v>
      </c>
      <c r="G129" s="200"/>
      <c r="H129" s="203">
        <v>5</v>
      </c>
      <c r="I129" s="200"/>
      <c r="J129" s="200"/>
      <c r="K129" s="200"/>
      <c r="L129" s="204"/>
      <c r="M129" s="205"/>
      <c r="N129" s="206"/>
      <c r="O129" s="206"/>
      <c r="P129" s="206"/>
      <c r="Q129" s="206"/>
      <c r="R129" s="206"/>
      <c r="S129" s="206"/>
      <c r="T129" s="207"/>
      <c r="AT129" s="208" t="s">
        <v>160</v>
      </c>
      <c r="AU129" s="208" t="s">
        <v>80</v>
      </c>
      <c r="AV129" s="13" t="s">
        <v>80</v>
      </c>
      <c r="AW129" s="13" t="s">
        <v>27</v>
      </c>
      <c r="AX129" s="13" t="s">
        <v>78</v>
      </c>
      <c r="AY129" s="208" t="s">
        <v>151</v>
      </c>
    </row>
    <row r="130" spans="2:65" s="1" customFormat="1" ht="24" customHeight="1">
      <c r="B130" s="31"/>
      <c r="C130" s="177" t="s">
        <v>524</v>
      </c>
      <c r="D130" s="177" t="s">
        <v>153</v>
      </c>
      <c r="E130" s="178" t="s">
        <v>191</v>
      </c>
      <c r="F130" s="179" t="s">
        <v>192</v>
      </c>
      <c r="G130" s="180" t="s">
        <v>187</v>
      </c>
      <c r="H130" s="181">
        <v>47.536999999999999</v>
      </c>
      <c r="I130" s="182"/>
      <c r="J130" s="182">
        <f>ROUND(I130*H130,2)</f>
        <v>0</v>
      </c>
      <c r="K130" s="179" t="s">
        <v>230</v>
      </c>
      <c r="L130" s="35"/>
      <c r="M130" s="183" t="s">
        <v>1</v>
      </c>
      <c r="N130" s="184" t="s">
        <v>36</v>
      </c>
      <c r="O130" s="185">
        <v>2.2490000000000001</v>
      </c>
      <c r="P130" s="185">
        <f>O130*H130</f>
        <v>106.910713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AR130" s="187" t="s">
        <v>158</v>
      </c>
      <c r="AT130" s="187" t="s">
        <v>153</v>
      </c>
      <c r="AU130" s="187" t="s">
        <v>80</v>
      </c>
      <c r="AY130" s="17" t="s">
        <v>151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7" t="s">
        <v>78</v>
      </c>
      <c r="BK130" s="188">
        <f>ROUND(I130*H130,2)</f>
        <v>0</v>
      </c>
      <c r="BL130" s="17" t="s">
        <v>158</v>
      </c>
      <c r="BM130" s="187" t="s">
        <v>733</v>
      </c>
    </row>
    <row r="131" spans="2:65" s="13" customFormat="1" ht="11.25">
      <c r="B131" s="199"/>
      <c r="C131" s="200"/>
      <c r="D131" s="191" t="s">
        <v>160</v>
      </c>
      <c r="E131" s="201" t="s">
        <v>1</v>
      </c>
      <c r="F131" s="202" t="s">
        <v>734</v>
      </c>
      <c r="G131" s="200"/>
      <c r="H131" s="203">
        <v>47.536999999999999</v>
      </c>
      <c r="I131" s="200"/>
      <c r="J131" s="200"/>
      <c r="K131" s="200"/>
      <c r="L131" s="204"/>
      <c r="M131" s="205"/>
      <c r="N131" s="206"/>
      <c r="O131" s="206"/>
      <c r="P131" s="206"/>
      <c r="Q131" s="206"/>
      <c r="R131" s="206"/>
      <c r="S131" s="206"/>
      <c r="T131" s="207"/>
      <c r="AT131" s="208" t="s">
        <v>160</v>
      </c>
      <c r="AU131" s="208" t="s">
        <v>80</v>
      </c>
      <c r="AV131" s="13" t="s">
        <v>80</v>
      </c>
      <c r="AW131" s="13" t="s">
        <v>27</v>
      </c>
      <c r="AX131" s="13" t="s">
        <v>71</v>
      </c>
      <c r="AY131" s="208" t="s">
        <v>151</v>
      </c>
    </row>
    <row r="132" spans="2:65" s="14" customFormat="1" ht="11.25">
      <c r="B132" s="209"/>
      <c r="C132" s="210"/>
      <c r="D132" s="191" t="s">
        <v>160</v>
      </c>
      <c r="E132" s="211" t="s">
        <v>1</v>
      </c>
      <c r="F132" s="212" t="s">
        <v>165</v>
      </c>
      <c r="G132" s="210"/>
      <c r="H132" s="213">
        <v>47.536999999999999</v>
      </c>
      <c r="I132" s="210"/>
      <c r="J132" s="210"/>
      <c r="K132" s="210"/>
      <c r="L132" s="214"/>
      <c r="M132" s="215"/>
      <c r="N132" s="216"/>
      <c r="O132" s="216"/>
      <c r="P132" s="216"/>
      <c r="Q132" s="216"/>
      <c r="R132" s="216"/>
      <c r="S132" s="216"/>
      <c r="T132" s="217"/>
      <c r="AT132" s="218" t="s">
        <v>160</v>
      </c>
      <c r="AU132" s="218" t="s">
        <v>80</v>
      </c>
      <c r="AV132" s="14" t="s">
        <v>158</v>
      </c>
      <c r="AW132" s="14" t="s">
        <v>27</v>
      </c>
      <c r="AX132" s="14" t="s">
        <v>78</v>
      </c>
      <c r="AY132" s="218" t="s">
        <v>151</v>
      </c>
    </row>
    <row r="133" spans="2:65" s="1" customFormat="1" ht="24" customHeight="1">
      <c r="B133" s="31"/>
      <c r="C133" s="177" t="s">
        <v>158</v>
      </c>
      <c r="D133" s="177" t="s">
        <v>153</v>
      </c>
      <c r="E133" s="178" t="s">
        <v>735</v>
      </c>
      <c r="F133" s="179" t="s">
        <v>736</v>
      </c>
      <c r="G133" s="180" t="s">
        <v>187</v>
      </c>
      <c r="H133" s="181">
        <v>23.768999999999998</v>
      </c>
      <c r="I133" s="182"/>
      <c r="J133" s="182">
        <f>ROUND(I133*H133,2)</f>
        <v>0</v>
      </c>
      <c r="K133" s="179" t="s">
        <v>1</v>
      </c>
      <c r="L133" s="35"/>
      <c r="M133" s="183" t="s">
        <v>1</v>
      </c>
      <c r="N133" s="184" t="s">
        <v>36</v>
      </c>
      <c r="O133" s="185">
        <v>0.107</v>
      </c>
      <c r="P133" s="185">
        <f>O133*H133</f>
        <v>2.5432829999999997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AR133" s="187" t="s">
        <v>158</v>
      </c>
      <c r="AT133" s="187" t="s">
        <v>153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158</v>
      </c>
      <c r="BM133" s="187" t="s">
        <v>737</v>
      </c>
    </row>
    <row r="134" spans="2:65" s="13" customFormat="1" ht="11.25">
      <c r="B134" s="199"/>
      <c r="C134" s="200"/>
      <c r="D134" s="191" t="s">
        <v>160</v>
      </c>
      <c r="E134" s="201" t="s">
        <v>1</v>
      </c>
      <c r="F134" s="202" t="s">
        <v>738</v>
      </c>
      <c r="G134" s="200"/>
      <c r="H134" s="203">
        <v>23.768999999999998</v>
      </c>
      <c r="I134" s="200"/>
      <c r="J134" s="200"/>
      <c r="K134" s="200"/>
      <c r="L134" s="204"/>
      <c r="M134" s="205"/>
      <c r="N134" s="206"/>
      <c r="O134" s="206"/>
      <c r="P134" s="206"/>
      <c r="Q134" s="206"/>
      <c r="R134" s="206"/>
      <c r="S134" s="206"/>
      <c r="T134" s="207"/>
      <c r="AT134" s="208" t="s">
        <v>160</v>
      </c>
      <c r="AU134" s="208" t="s">
        <v>80</v>
      </c>
      <c r="AV134" s="13" t="s">
        <v>80</v>
      </c>
      <c r="AW134" s="13" t="s">
        <v>27</v>
      </c>
      <c r="AX134" s="13" t="s">
        <v>71</v>
      </c>
      <c r="AY134" s="208" t="s">
        <v>151</v>
      </c>
    </row>
    <row r="135" spans="2:65" s="14" customFormat="1" ht="11.25">
      <c r="B135" s="209"/>
      <c r="C135" s="210"/>
      <c r="D135" s="191" t="s">
        <v>160</v>
      </c>
      <c r="E135" s="211" t="s">
        <v>1</v>
      </c>
      <c r="F135" s="212" t="s">
        <v>165</v>
      </c>
      <c r="G135" s="210"/>
      <c r="H135" s="213">
        <v>23.768999999999998</v>
      </c>
      <c r="I135" s="210"/>
      <c r="J135" s="210"/>
      <c r="K135" s="210"/>
      <c r="L135" s="214"/>
      <c r="M135" s="215"/>
      <c r="N135" s="216"/>
      <c r="O135" s="216"/>
      <c r="P135" s="216"/>
      <c r="Q135" s="216"/>
      <c r="R135" s="216"/>
      <c r="S135" s="216"/>
      <c r="T135" s="217"/>
      <c r="AT135" s="218" t="s">
        <v>160</v>
      </c>
      <c r="AU135" s="218" t="s">
        <v>80</v>
      </c>
      <c r="AV135" s="14" t="s">
        <v>158</v>
      </c>
      <c r="AW135" s="14" t="s">
        <v>27</v>
      </c>
      <c r="AX135" s="14" t="s">
        <v>78</v>
      </c>
      <c r="AY135" s="218" t="s">
        <v>151</v>
      </c>
    </row>
    <row r="136" spans="2:65" s="1" customFormat="1" ht="24" customHeight="1">
      <c r="B136" s="31"/>
      <c r="C136" s="177" t="s">
        <v>327</v>
      </c>
      <c r="D136" s="177" t="s">
        <v>153</v>
      </c>
      <c r="E136" s="178" t="s">
        <v>739</v>
      </c>
      <c r="F136" s="179" t="s">
        <v>740</v>
      </c>
      <c r="G136" s="180" t="s">
        <v>156</v>
      </c>
      <c r="H136" s="181">
        <v>44.576999999999998</v>
      </c>
      <c r="I136" s="182"/>
      <c r="J136" s="182">
        <f>ROUND(I136*H136,2)</f>
        <v>0</v>
      </c>
      <c r="K136" s="179" t="s">
        <v>168</v>
      </c>
      <c r="L136" s="35"/>
      <c r="M136" s="183" t="s">
        <v>1</v>
      </c>
      <c r="N136" s="184" t="s">
        <v>36</v>
      </c>
      <c r="O136" s="185">
        <v>0.189</v>
      </c>
      <c r="P136" s="185">
        <f>O136*H136</f>
        <v>8.4250530000000001</v>
      </c>
      <c r="Q136" s="185">
        <v>0</v>
      </c>
      <c r="R136" s="185">
        <f>Q136*H136</f>
        <v>0</v>
      </c>
      <c r="S136" s="185">
        <v>0</v>
      </c>
      <c r="T136" s="186">
        <f>S136*H136</f>
        <v>0</v>
      </c>
      <c r="AR136" s="187" t="s">
        <v>158</v>
      </c>
      <c r="AT136" s="187" t="s">
        <v>153</v>
      </c>
      <c r="AU136" s="187" t="s">
        <v>80</v>
      </c>
      <c r="AY136" s="17" t="s">
        <v>151</v>
      </c>
      <c r="BE136" s="188">
        <f>IF(N136="základní",J136,0)</f>
        <v>0</v>
      </c>
      <c r="BF136" s="188">
        <f>IF(N136="snížená",J136,0)</f>
        <v>0</v>
      </c>
      <c r="BG136" s="188">
        <f>IF(N136="zákl. přenesená",J136,0)</f>
        <v>0</v>
      </c>
      <c r="BH136" s="188">
        <f>IF(N136="sníž. přenesená",J136,0)</f>
        <v>0</v>
      </c>
      <c r="BI136" s="188">
        <f>IF(N136="nulová",J136,0)</f>
        <v>0</v>
      </c>
      <c r="BJ136" s="17" t="s">
        <v>78</v>
      </c>
      <c r="BK136" s="188">
        <f>ROUND(I136*H136,2)</f>
        <v>0</v>
      </c>
      <c r="BL136" s="17" t="s">
        <v>158</v>
      </c>
      <c r="BM136" s="187" t="s">
        <v>741</v>
      </c>
    </row>
    <row r="137" spans="2:65" s="12" customFormat="1" ht="11.25">
      <c r="B137" s="189"/>
      <c r="C137" s="190"/>
      <c r="D137" s="191" t="s">
        <v>160</v>
      </c>
      <c r="E137" s="192" t="s">
        <v>1</v>
      </c>
      <c r="F137" s="193" t="s">
        <v>742</v>
      </c>
      <c r="G137" s="190"/>
      <c r="H137" s="192" t="s">
        <v>1</v>
      </c>
      <c r="I137" s="190"/>
      <c r="J137" s="190"/>
      <c r="K137" s="190"/>
      <c r="L137" s="194"/>
      <c r="M137" s="195"/>
      <c r="N137" s="196"/>
      <c r="O137" s="196"/>
      <c r="P137" s="196"/>
      <c r="Q137" s="196"/>
      <c r="R137" s="196"/>
      <c r="S137" s="196"/>
      <c r="T137" s="197"/>
      <c r="AT137" s="198" t="s">
        <v>160</v>
      </c>
      <c r="AU137" s="198" t="s">
        <v>80</v>
      </c>
      <c r="AV137" s="12" t="s">
        <v>78</v>
      </c>
      <c r="AW137" s="12" t="s">
        <v>27</v>
      </c>
      <c r="AX137" s="12" t="s">
        <v>71</v>
      </c>
      <c r="AY137" s="198" t="s">
        <v>151</v>
      </c>
    </row>
    <row r="138" spans="2:65" s="13" customFormat="1" ht="11.25">
      <c r="B138" s="199"/>
      <c r="C138" s="200"/>
      <c r="D138" s="191" t="s">
        <v>160</v>
      </c>
      <c r="E138" s="201" t="s">
        <v>1</v>
      </c>
      <c r="F138" s="202" t="s">
        <v>743</v>
      </c>
      <c r="G138" s="200"/>
      <c r="H138" s="203">
        <v>26.706</v>
      </c>
      <c r="I138" s="200"/>
      <c r="J138" s="200"/>
      <c r="K138" s="200"/>
      <c r="L138" s="204"/>
      <c r="M138" s="205"/>
      <c r="N138" s="206"/>
      <c r="O138" s="206"/>
      <c r="P138" s="206"/>
      <c r="Q138" s="206"/>
      <c r="R138" s="206"/>
      <c r="S138" s="206"/>
      <c r="T138" s="207"/>
      <c r="AT138" s="208" t="s">
        <v>160</v>
      </c>
      <c r="AU138" s="208" t="s">
        <v>80</v>
      </c>
      <c r="AV138" s="13" t="s">
        <v>80</v>
      </c>
      <c r="AW138" s="13" t="s">
        <v>27</v>
      </c>
      <c r="AX138" s="13" t="s">
        <v>71</v>
      </c>
      <c r="AY138" s="208" t="s">
        <v>151</v>
      </c>
    </row>
    <row r="139" spans="2:65" s="13" customFormat="1" ht="11.25">
      <c r="B139" s="199"/>
      <c r="C139" s="200"/>
      <c r="D139" s="191" t="s">
        <v>160</v>
      </c>
      <c r="E139" s="201" t="s">
        <v>1</v>
      </c>
      <c r="F139" s="202" t="s">
        <v>744</v>
      </c>
      <c r="G139" s="200"/>
      <c r="H139" s="203">
        <v>17.870999999999999</v>
      </c>
      <c r="I139" s="200"/>
      <c r="J139" s="200"/>
      <c r="K139" s="200"/>
      <c r="L139" s="204"/>
      <c r="M139" s="205"/>
      <c r="N139" s="206"/>
      <c r="O139" s="206"/>
      <c r="P139" s="206"/>
      <c r="Q139" s="206"/>
      <c r="R139" s="206"/>
      <c r="S139" s="206"/>
      <c r="T139" s="207"/>
      <c r="AT139" s="208" t="s">
        <v>160</v>
      </c>
      <c r="AU139" s="208" t="s">
        <v>80</v>
      </c>
      <c r="AV139" s="13" t="s">
        <v>80</v>
      </c>
      <c r="AW139" s="13" t="s">
        <v>27</v>
      </c>
      <c r="AX139" s="13" t="s">
        <v>71</v>
      </c>
      <c r="AY139" s="208" t="s">
        <v>151</v>
      </c>
    </row>
    <row r="140" spans="2:65" s="14" customFormat="1" ht="11.25">
      <c r="B140" s="209"/>
      <c r="C140" s="210"/>
      <c r="D140" s="191" t="s">
        <v>160</v>
      </c>
      <c r="E140" s="211" t="s">
        <v>1</v>
      </c>
      <c r="F140" s="212" t="s">
        <v>165</v>
      </c>
      <c r="G140" s="210"/>
      <c r="H140" s="213">
        <v>44.576999999999998</v>
      </c>
      <c r="I140" s="210"/>
      <c r="J140" s="210"/>
      <c r="K140" s="210"/>
      <c r="L140" s="214"/>
      <c r="M140" s="215"/>
      <c r="N140" s="216"/>
      <c r="O140" s="216"/>
      <c r="P140" s="216"/>
      <c r="Q140" s="216"/>
      <c r="R140" s="216"/>
      <c r="S140" s="216"/>
      <c r="T140" s="217"/>
      <c r="AT140" s="218" t="s">
        <v>160</v>
      </c>
      <c r="AU140" s="218" t="s">
        <v>80</v>
      </c>
      <c r="AV140" s="14" t="s">
        <v>158</v>
      </c>
      <c r="AW140" s="14" t="s">
        <v>27</v>
      </c>
      <c r="AX140" s="14" t="s">
        <v>78</v>
      </c>
      <c r="AY140" s="218" t="s">
        <v>151</v>
      </c>
    </row>
    <row r="141" spans="2:65" s="1" customFormat="1" ht="24" customHeight="1">
      <c r="B141" s="31"/>
      <c r="C141" s="177" t="s">
        <v>215</v>
      </c>
      <c r="D141" s="177" t="s">
        <v>153</v>
      </c>
      <c r="E141" s="178" t="s">
        <v>745</v>
      </c>
      <c r="F141" s="179" t="s">
        <v>746</v>
      </c>
      <c r="G141" s="180" t="s">
        <v>187</v>
      </c>
      <c r="H141" s="181">
        <v>47.536999999999999</v>
      </c>
      <c r="I141" s="182"/>
      <c r="J141" s="182">
        <f>ROUND(I141*H141,2)</f>
        <v>0</v>
      </c>
      <c r="K141" s="179" t="s">
        <v>1</v>
      </c>
      <c r="L141" s="35"/>
      <c r="M141" s="183" t="s">
        <v>1</v>
      </c>
      <c r="N141" s="184" t="s">
        <v>36</v>
      </c>
      <c r="O141" s="185">
        <v>0.626</v>
      </c>
      <c r="P141" s="185">
        <f>O141*H141</f>
        <v>29.758161999999999</v>
      </c>
      <c r="Q141" s="185">
        <v>0</v>
      </c>
      <c r="R141" s="185">
        <f>Q141*H141</f>
        <v>0</v>
      </c>
      <c r="S141" s="185">
        <v>0</v>
      </c>
      <c r="T141" s="186">
        <f>S141*H141</f>
        <v>0</v>
      </c>
      <c r="AR141" s="187" t="s">
        <v>158</v>
      </c>
      <c r="AT141" s="187" t="s">
        <v>153</v>
      </c>
      <c r="AU141" s="187" t="s">
        <v>80</v>
      </c>
      <c r="AY141" s="17" t="s">
        <v>151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17" t="s">
        <v>78</v>
      </c>
      <c r="BK141" s="188">
        <f>ROUND(I141*H141,2)</f>
        <v>0</v>
      </c>
      <c r="BL141" s="17" t="s">
        <v>158</v>
      </c>
      <c r="BM141" s="187" t="s">
        <v>747</v>
      </c>
    </row>
    <row r="142" spans="2:65" s="13" customFormat="1" ht="11.25">
      <c r="B142" s="199"/>
      <c r="C142" s="200"/>
      <c r="D142" s="191" t="s">
        <v>160</v>
      </c>
      <c r="E142" s="201" t="s">
        <v>1</v>
      </c>
      <c r="F142" s="202" t="s">
        <v>734</v>
      </c>
      <c r="G142" s="200"/>
      <c r="H142" s="203">
        <v>47.536999999999999</v>
      </c>
      <c r="I142" s="200"/>
      <c r="J142" s="200"/>
      <c r="K142" s="200"/>
      <c r="L142" s="204"/>
      <c r="M142" s="205"/>
      <c r="N142" s="206"/>
      <c r="O142" s="206"/>
      <c r="P142" s="206"/>
      <c r="Q142" s="206"/>
      <c r="R142" s="206"/>
      <c r="S142" s="206"/>
      <c r="T142" s="207"/>
      <c r="AT142" s="208" t="s">
        <v>160</v>
      </c>
      <c r="AU142" s="208" t="s">
        <v>80</v>
      </c>
      <c r="AV142" s="13" t="s">
        <v>80</v>
      </c>
      <c r="AW142" s="13" t="s">
        <v>27</v>
      </c>
      <c r="AX142" s="13" t="s">
        <v>71</v>
      </c>
      <c r="AY142" s="208" t="s">
        <v>151</v>
      </c>
    </row>
    <row r="143" spans="2:65" s="14" customFormat="1" ht="11.25">
      <c r="B143" s="209"/>
      <c r="C143" s="210"/>
      <c r="D143" s="191" t="s">
        <v>160</v>
      </c>
      <c r="E143" s="211" t="s">
        <v>1</v>
      </c>
      <c r="F143" s="212" t="s">
        <v>165</v>
      </c>
      <c r="G143" s="210"/>
      <c r="H143" s="213">
        <v>47.536999999999999</v>
      </c>
      <c r="I143" s="210"/>
      <c r="J143" s="210"/>
      <c r="K143" s="210"/>
      <c r="L143" s="214"/>
      <c r="M143" s="215"/>
      <c r="N143" s="216"/>
      <c r="O143" s="216"/>
      <c r="P143" s="216"/>
      <c r="Q143" s="216"/>
      <c r="R143" s="216"/>
      <c r="S143" s="216"/>
      <c r="T143" s="217"/>
      <c r="AT143" s="218" t="s">
        <v>160</v>
      </c>
      <c r="AU143" s="218" t="s">
        <v>80</v>
      </c>
      <c r="AV143" s="14" t="s">
        <v>158</v>
      </c>
      <c r="AW143" s="14" t="s">
        <v>27</v>
      </c>
      <c r="AX143" s="14" t="s">
        <v>78</v>
      </c>
      <c r="AY143" s="218" t="s">
        <v>151</v>
      </c>
    </row>
    <row r="144" spans="2:65" s="1" customFormat="1" ht="24" customHeight="1">
      <c r="B144" s="31"/>
      <c r="C144" s="177" t="s">
        <v>170</v>
      </c>
      <c r="D144" s="177" t="s">
        <v>153</v>
      </c>
      <c r="E144" s="178" t="s">
        <v>233</v>
      </c>
      <c r="F144" s="179" t="s">
        <v>234</v>
      </c>
      <c r="G144" s="180" t="s">
        <v>187</v>
      </c>
      <c r="H144" s="181">
        <v>47.536999999999999</v>
      </c>
      <c r="I144" s="182"/>
      <c r="J144" s="182">
        <f>ROUND(I144*H144,2)</f>
        <v>0</v>
      </c>
      <c r="K144" s="179" t="s">
        <v>1</v>
      </c>
      <c r="L144" s="35"/>
      <c r="M144" s="183" t="s">
        <v>1</v>
      </c>
      <c r="N144" s="184" t="s">
        <v>36</v>
      </c>
      <c r="O144" s="185">
        <v>8.3000000000000004E-2</v>
      </c>
      <c r="P144" s="185">
        <f>O144*H144</f>
        <v>3.9455710000000002</v>
      </c>
      <c r="Q144" s="185">
        <v>0</v>
      </c>
      <c r="R144" s="185">
        <f>Q144*H144</f>
        <v>0</v>
      </c>
      <c r="S144" s="185">
        <v>0</v>
      </c>
      <c r="T144" s="186">
        <f>S144*H144</f>
        <v>0</v>
      </c>
      <c r="AR144" s="187" t="s">
        <v>158</v>
      </c>
      <c r="AT144" s="187" t="s">
        <v>153</v>
      </c>
      <c r="AU144" s="187" t="s">
        <v>80</v>
      </c>
      <c r="AY144" s="17" t="s">
        <v>151</v>
      </c>
      <c r="BE144" s="188">
        <f>IF(N144="základní",J144,0)</f>
        <v>0</v>
      </c>
      <c r="BF144" s="188">
        <f>IF(N144="snížená",J144,0)</f>
        <v>0</v>
      </c>
      <c r="BG144" s="188">
        <f>IF(N144="zákl. přenesená",J144,0)</f>
        <v>0</v>
      </c>
      <c r="BH144" s="188">
        <f>IF(N144="sníž. přenesená",J144,0)</f>
        <v>0</v>
      </c>
      <c r="BI144" s="188">
        <f>IF(N144="nulová",J144,0)</f>
        <v>0</v>
      </c>
      <c r="BJ144" s="17" t="s">
        <v>78</v>
      </c>
      <c r="BK144" s="188">
        <f>ROUND(I144*H144,2)</f>
        <v>0</v>
      </c>
      <c r="BL144" s="17" t="s">
        <v>158</v>
      </c>
      <c r="BM144" s="187" t="s">
        <v>748</v>
      </c>
    </row>
    <row r="145" spans="2:65" s="12" customFormat="1" ht="11.25">
      <c r="B145" s="189"/>
      <c r="C145" s="190"/>
      <c r="D145" s="191" t="s">
        <v>160</v>
      </c>
      <c r="E145" s="192" t="s">
        <v>1</v>
      </c>
      <c r="F145" s="193" t="s">
        <v>236</v>
      </c>
      <c r="G145" s="190"/>
      <c r="H145" s="192" t="s">
        <v>1</v>
      </c>
      <c r="I145" s="190"/>
      <c r="J145" s="190"/>
      <c r="K145" s="190"/>
      <c r="L145" s="194"/>
      <c r="M145" s="195"/>
      <c r="N145" s="196"/>
      <c r="O145" s="196"/>
      <c r="P145" s="196"/>
      <c r="Q145" s="196"/>
      <c r="R145" s="196"/>
      <c r="S145" s="196"/>
      <c r="T145" s="197"/>
      <c r="AT145" s="198" t="s">
        <v>160</v>
      </c>
      <c r="AU145" s="198" t="s">
        <v>80</v>
      </c>
      <c r="AV145" s="12" t="s">
        <v>78</v>
      </c>
      <c r="AW145" s="12" t="s">
        <v>27</v>
      </c>
      <c r="AX145" s="12" t="s">
        <v>71</v>
      </c>
      <c r="AY145" s="198" t="s">
        <v>151</v>
      </c>
    </row>
    <row r="146" spans="2:65" s="13" customFormat="1" ht="11.25">
      <c r="B146" s="199"/>
      <c r="C146" s="200"/>
      <c r="D146" s="191" t="s">
        <v>160</v>
      </c>
      <c r="E146" s="201" t="s">
        <v>1</v>
      </c>
      <c r="F146" s="202" t="s">
        <v>734</v>
      </c>
      <c r="G146" s="200"/>
      <c r="H146" s="203">
        <v>47.536999999999999</v>
      </c>
      <c r="I146" s="200"/>
      <c r="J146" s="200"/>
      <c r="K146" s="200"/>
      <c r="L146" s="204"/>
      <c r="M146" s="205"/>
      <c r="N146" s="206"/>
      <c r="O146" s="206"/>
      <c r="P146" s="206"/>
      <c r="Q146" s="206"/>
      <c r="R146" s="206"/>
      <c r="S146" s="206"/>
      <c r="T146" s="207"/>
      <c r="AT146" s="208" t="s">
        <v>160</v>
      </c>
      <c r="AU146" s="208" t="s">
        <v>80</v>
      </c>
      <c r="AV146" s="13" t="s">
        <v>80</v>
      </c>
      <c r="AW146" s="13" t="s">
        <v>27</v>
      </c>
      <c r="AX146" s="13" t="s">
        <v>71</v>
      </c>
      <c r="AY146" s="208" t="s">
        <v>151</v>
      </c>
    </row>
    <row r="147" spans="2:65" s="14" customFormat="1" ht="11.25">
      <c r="B147" s="209"/>
      <c r="C147" s="210"/>
      <c r="D147" s="191" t="s">
        <v>160</v>
      </c>
      <c r="E147" s="211" t="s">
        <v>1</v>
      </c>
      <c r="F147" s="212" t="s">
        <v>165</v>
      </c>
      <c r="G147" s="210"/>
      <c r="H147" s="213">
        <v>47.536999999999999</v>
      </c>
      <c r="I147" s="210"/>
      <c r="J147" s="210"/>
      <c r="K147" s="210"/>
      <c r="L147" s="214"/>
      <c r="M147" s="215"/>
      <c r="N147" s="216"/>
      <c r="O147" s="216"/>
      <c r="P147" s="216"/>
      <c r="Q147" s="216"/>
      <c r="R147" s="216"/>
      <c r="S147" s="216"/>
      <c r="T147" s="217"/>
      <c r="AT147" s="218" t="s">
        <v>160</v>
      </c>
      <c r="AU147" s="218" t="s">
        <v>80</v>
      </c>
      <c r="AV147" s="14" t="s">
        <v>158</v>
      </c>
      <c r="AW147" s="14" t="s">
        <v>27</v>
      </c>
      <c r="AX147" s="14" t="s">
        <v>78</v>
      </c>
      <c r="AY147" s="218" t="s">
        <v>151</v>
      </c>
    </row>
    <row r="148" spans="2:65" s="1" customFormat="1" ht="24" customHeight="1">
      <c r="B148" s="31"/>
      <c r="C148" s="177" t="s">
        <v>177</v>
      </c>
      <c r="D148" s="177" t="s">
        <v>153</v>
      </c>
      <c r="E148" s="178" t="s">
        <v>240</v>
      </c>
      <c r="F148" s="179" t="s">
        <v>241</v>
      </c>
      <c r="G148" s="180" t="s">
        <v>187</v>
      </c>
      <c r="H148" s="181">
        <v>475.37</v>
      </c>
      <c r="I148" s="182"/>
      <c r="J148" s="182">
        <f>ROUND(I148*H148,2)</f>
        <v>0</v>
      </c>
      <c r="K148" s="179" t="s">
        <v>230</v>
      </c>
      <c r="L148" s="35"/>
      <c r="M148" s="183" t="s">
        <v>1</v>
      </c>
      <c r="N148" s="184" t="s">
        <v>36</v>
      </c>
      <c r="O148" s="185">
        <v>4.0000000000000001E-3</v>
      </c>
      <c r="P148" s="185">
        <f>O148*H148</f>
        <v>1.9014800000000001</v>
      </c>
      <c r="Q148" s="185">
        <v>0</v>
      </c>
      <c r="R148" s="185">
        <f>Q148*H148</f>
        <v>0</v>
      </c>
      <c r="S148" s="185">
        <v>0</v>
      </c>
      <c r="T148" s="186">
        <f>S148*H148</f>
        <v>0</v>
      </c>
      <c r="AR148" s="187" t="s">
        <v>158</v>
      </c>
      <c r="AT148" s="187" t="s">
        <v>153</v>
      </c>
      <c r="AU148" s="187" t="s">
        <v>80</v>
      </c>
      <c r="AY148" s="17" t="s">
        <v>151</v>
      </c>
      <c r="BE148" s="188">
        <f>IF(N148="základní",J148,0)</f>
        <v>0</v>
      </c>
      <c r="BF148" s="188">
        <f>IF(N148="snížená",J148,0)</f>
        <v>0</v>
      </c>
      <c r="BG148" s="188">
        <f>IF(N148="zákl. přenesená",J148,0)</f>
        <v>0</v>
      </c>
      <c r="BH148" s="188">
        <f>IF(N148="sníž. přenesená",J148,0)</f>
        <v>0</v>
      </c>
      <c r="BI148" s="188">
        <f>IF(N148="nulová",J148,0)</f>
        <v>0</v>
      </c>
      <c r="BJ148" s="17" t="s">
        <v>78</v>
      </c>
      <c r="BK148" s="188">
        <f>ROUND(I148*H148,2)</f>
        <v>0</v>
      </c>
      <c r="BL148" s="17" t="s">
        <v>158</v>
      </c>
      <c r="BM148" s="187" t="s">
        <v>749</v>
      </c>
    </row>
    <row r="149" spans="2:65" s="12" customFormat="1" ht="11.25">
      <c r="B149" s="189"/>
      <c r="C149" s="190"/>
      <c r="D149" s="191" t="s">
        <v>160</v>
      </c>
      <c r="E149" s="192" t="s">
        <v>1</v>
      </c>
      <c r="F149" s="193" t="s">
        <v>750</v>
      </c>
      <c r="G149" s="190"/>
      <c r="H149" s="192" t="s">
        <v>1</v>
      </c>
      <c r="I149" s="190"/>
      <c r="J149" s="190"/>
      <c r="K149" s="190"/>
      <c r="L149" s="194"/>
      <c r="M149" s="195"/>
      <c r="N149" s="196"/>
      <c r="O149" s="196"/>
      <c r="P149" s="196"/>
      <c r="Q149" s="196"/>
      <c r="R149" s="196"/>
      <c r="S149" s="196"/>
      <c r="T149" s="197"/>
      <c r="AT149" s="198" t="s">
        <v>160</v>
      </c>
      <c r="AU149" s="198" t="s">
        <v>80</v>
      </c>
      <c r="AV149" s="12" t="s">
        <v>78</v>
      </c>
      <c r="AW149" s="12" t="s">
        <v>27</v>
      </c>
      <c r="AX149" s="12" t="s">
        <v>71</v>
      </c>
      <c r="AY149" s="198" t="s">
        <v>151</v>
      </c>
    </row>
    <row r="150" spans="2:65" s="13" customFormat="1" ht="11.25">
      <c r="B150" s="199"/>
      <c r="C150" s="200"/>
      <c r="D150" s="191" t="s">
        <v>160</v>
      </c>
      <c r="E150" s="201" t="s">
        <v>1</v>
      </c>
      <c r="F150" s="202" t="s">
        <v>751</v>
      </c>
      <c r="G150" s="200"/>
      <c r="H150" s="203">
        <v>475.37</v>
      </c>
      <c r="I150" s="200"/>
      <c r="J150" s="200"/>
      <c r="K150" s="200"/>
      <c r="L150" s="204"/>
      <c r="M150" s="205"/>
      <c r="N150" s="206"/>
      <c r="O150" s="206"/>
      <c r="P150" s="206"/>
      <c r="Q150" s="206"/>
      <c r="R150" s="206"/>
      <c r="S150" s="206"/>
      <c r="T150" s="207"/>
      <c r="AT150" s="208" t="s">
        <v>160</v>
      </c>
      <c r="AU150" s="208" t="s">
        <v>80</v>
      </c>
      <c r="AV150" s="13" t="s">
        <v>80</v>
      </c>
      <c r="AW150" s="13" t="s">
        <v>27</v>
      </c>
      <c r="AX150" s="13" t="s">
        <v>71</v>
      </c>
      <c r="AY150" s="208" t="s">
        <v>151</v>
      </c>
    </row>
    <row r="151" spans="2:65" s="1" customFormat="1" ht="16.5" customHeight="1">
      <c r="B151" s="31"/>
      <c r="C151" s="177" t="s">
        <v>184</v>
      </c>
      <c r="D151" s="177" t="s">
        <v>153</v>
      </c>
      <c r="E151" s="178" t="s">
        <v>258</v>
      </c>
      <c r="F151" s="179" t="s">
        <v>259</v>
      </c>
      <c r="G151" s="180" t="s">
        <v>187</v>
      </c>
      <c r="H151" s="181">
        <v>47.536999999999999</v>
      </c>
      <c r="I151" s="182"/>
      <c r="J151" s="182">
        <f>ROUND(I151*H151,2)</f>
        <v>0</v>
      </c>
      <c r="K151" s="179" t="s">
        <v>168</v>
      </c>
      <c r="L151" s="35"/>
      <c r="M151" s="183" t="s">
        <v>1</v>
      </c>
      <c r="N151" s="184" t="s">
        <v>36</v>
      </c>
      <c r="O151" s="185">
        <v>9.7000000000000003E-2</v>
      </c>
      <c r="P151" s="185">
        <f>O151*H151</f>
        <v>4.6110889999999998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AR151" s="187" t="s">
        <v>158</v>
      </c>
      <c r="AT151" s="187" t="s">
        <v>153</v>
      </c>
      <c r="AU151" s="187" t="s">
        <v>80</v>
      </c>
      <c r="AY151" s="17" t="s">
        <v>151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7" t="s">
        <v>78</v>
      </c>
      <c r="BK151" s="188">
        <f>ROUND(I151*H151,2)</f>
        <v>0</v>
      </c>
      <c r="BL151" s="17" t="s">
        <v>158</v>
      </c>
      <c r="BM151" s="187" t="s">
        <v>752</v>
      </c>
    </row>
    <row r="152" spans="2:65" s="12" customFormat="1" ht="11.25">
      <c r="B152" s="189"/>
      <c r="C152" s="190"/>
      <c r="D152" s="191" t="s">
        <v>160</v>
      </c>
      <c r="E152" s="192" t="s">
        <v>1</v>
      </c>
      <c r="F152" s="193" t="s">
        <v>236</v>
      </c>
      <c r="G152" s="190"/>
      <c r="H152" s="192" t="s">
        <v>1</v>
      </c>
      <c r="I152" s="190"/>
      <c r="J152" s="190"/>
      <c r="K152" s="190"/>
      <c r="L152" s="194"/>
      <c r="M152" s="195"/>
      <c r="N152" s="196"/>
      <c r="O152" s="196"/>
      <c r="P152" s="196"/>
      <c r="Q152" s="196"/>
      <c r="R152" s="196"/>
      <c r="S152" s="196"/>
      <c r="T152" s="197"/>
      <c r="AT152" s="198" t="s">
        <v>160</v>
      </c>
      <c r="AU152" s="198" t="s">
        <v>80</v>
      </c>
      <c r="AV152" s="12" t="s">
        <v>78</v>
      </c>
      <c r="AW152" s="12" t="s">
        <v>27</v>
      </c>
      <c r="AX152" s="12" t="s">
        <v>71</v>
      </c>
      <c r="AY152" s="198" t="s">
        <v>151</v>
      </c>
    </row>
    <row r="153" spans="2:65" s="13" customFormat="1" ht="11.25">
      <c r="B153" s="199"/>
      <c r="C153" s="200"/>
      <c r="D153" s="191" t="s">
        <v>160</v>
      </c>
      <c r="E153" s="201" t="s">
        <v>1</v>
      </c>
      <c r="F153" s="202" t="s">
        <v>753</v>
      </c>
      <c r="G153" s="200"/>
      <c r="H153" s="203">
        <v>47.536999999999999</v>
      </c>
      <c r="I153" s="200"/>
      <c r="J153" s="200"/>
      <c r="K153" s="200"/>
      <c r="L153" s="204"/>
      <c r="M153" s="205"/>
      <c r="N153" s="206"/>
      <c r="O153" s="206"/>
      <c r="P153" s="206"/>
      <c r="Q153" s="206"/>
      <c r="R153" s="206"/>
      <c r="S153" s="206"/>
      <c r="T153" s="207"/>
      <c r="AT153" s="208" t="s">
        <v>160</v>
      </c>
      <c r="AU153" s="208" t="s">
        <v>80</v>
      </c>
      <c r="AV153" s="13" t="s">
        <v>80</v>
      </c>
      <c r="AW153" s="13" t="s">
        <v>27</v>
      </c>
      <c r="AX153" s="13" t="s">
        <v>71</v>
      </c>
      <c r="AY153" s="208" t="s">
        <v>151</v>
      </c>
    </row>
    <row r="154" spans="2:65" s="14" customFormat="1" ht="11.25">
      <c r="B154" s="209"/>
      <c r="C154" s="210"/>
      <c r="D154" s="191" t="s">
        <v>160</v>
      </c>
      <c r="E154" s="211" t="s">
        <v>1</v>
      </c>
      <c r="F154" s="212" t="s">
        <v>165</v>
      </c>
      <c r="G154" s="210"/>
      <c r="H154" s="213">
        <v>47.536999999999999</v>
      </c>
      <c r="I154" s="210"/>
      <c r="J154" s="210"/>
      <c r="K154" s="210"/>
      <c r="L154" s="214"/>
      <c r="M154" s="215"/>
      <c r="N154" s="216"/>
      <c r="O154" s="216"/>
      <c r="P154" s="216"/>
      <c r="Q154" s="216"/>
      <c r="R154" s="216"/>
      <c r="S154" s="216"/>
      <c r="T154" s="217"/>
      <c r="AT154" s="218" t="s">
        <v>160</v>
      </c>
      <c r="AU154" s="218" t="s">
        <v>80</v>
      </c>
      <c r="AV154" s="14" t="s">
        <v>158</v>
      </c>
      <c r="AW154" s="14" t="s">
        <v>27</v>
      </c>
      <c r="AX154" s="14" t="s">
        <v>78</v>
      </c>
      <c r="AY154" s="218" t="s">
        <v>151</v>
      </c>
    </row>
    <row r="155" spans="2:65" s="1" customFormat="1" ht="16.5" customHeight="1">
      <c r="B155" s="31"/>
      <c r="C155" s="177" t="s">
        <v>190</v>
      </c>
      <c r="D155" s="177" t="s">
        <v>153</v>
      </c>
      <c r="E155" s="178" t="s">
        <v>262</v>
      </c>
      <c r="F155" s="179" t="s">
        <v>754</v>
      </c>
      <c r="G155" s="180" t="s">
        <v>187</v>
      </c>
      <c r="H155" s="181">
        <v>47.536999999999999</v>
      </c>
      <c r="I155" s="182"/>
      <c r="J155" s="182">
        <f>ROUND(I155*H155,2)</f>
        <v>0</v>
      </c>
      <c r="K155" s="179" t="s">
        <v>1</v>
      </c>
      <c r="L155" s="35"/>
      <c r="M155" s="183" t="s">
        <v>1</v>
      </c>
      <c r="N155" s="184" t="s">
        <v>36</v>
      </c>
      <c r="O155" s="185">
        <v>8.9999999999999993E-3</v>
      </c>
      <c r="P155" s="185">
        <f>O155*H155</f>
        <v>0.42783299999999996</v>
      </c>
      <c r="Q155" s="185">
        <v>0</v>
      </c>
      <c r="R155" s="185">
        <f>Q155*H155</f>
        <v>0</v>
      </c>
      <c r="S155" s="185">
        <v>0</v>
      </c>
      <c r="T155" s="186">
        <f>S155*H155</f>
        <v>0</v>
      </c>
      <c r="AR155" s="187" t="s">
        <v>158</v>
      </c>
      <c r="AT155" s="187" t="s">
        <v>153</v>
      </c>
      <c r="AU155" s="187" t="s">
        <v>80</v>
      </c>
      <c r="AY155" s="17" t="s">
        <v>151</v>
      </c>
      <c r="BE155" s="188">
        <f>IF(N155="základní",J155,0)</f>
        <v>0</v>
      </c>
      <c r="BF155" s="188">
        <f>IF(N155="snížená",J155,0)</f>
        <v>0</v>
      </c>
      <c r="BG155" s="188">
        <f>IF(N155="zákl. přenesená",J155,0)</f>
        <v>0</v>
      </c>
      <c r="BH155" s="188">
        <f>IF(N155="sníž. přenesená",J155,0)</f>
        <v>0</v>
      </c>
      <c r="BI155" s="188">
        <f>IF(N155="nulová",J155,0)</f>
        <v>0</v>
      </c>
      <c r="BJ155" s="17" t="s">
        <v>78</v>
      </c>
      <c r="BK155" s="188">
        <f>ROUND(I155*H155,2)</f>
        <v>0</v>
      </c>
      <c r="BL155" s="17" t="s">
        <v>158</v>
      </c>
      <c r="BM155" s="187" t="s">
        <v>755</v>
      </c>
    </row>
    <row r="156" spans="2:65" s="12" customFormat="1" ht="11.25">
      <c r="B156" s="189"/>
      <c r="C156" s="190"/>
      <c r="D156" s="191" t="s">
        <v>160</v>
      </c>
      <c r="E156" s="192" t="s">
        <v>1</v>
      </c>
      <c r="F156" s="193" t="s">
        <v>236</v>
      </c>
      <c r="G156" s="190"/>
      <c r="H156" s="192" t="s">
        <v>1</v>
      </c>
      <c r="I156" s="190"/>
      <c r="J156" s="190"/>
      <c r="K156" s="190"/>
      <c r="L156" s="194"/>
      <c r="M156" s="195"/>
      <c r="N156" s="196"/>
      <c r="O156" s="196"/>
      <c r="P156" s="196"/>
      <c r="Q156" s="196"/>
      <c r="R156" s="196"/>
      <c r="S156" s="196"/>
      <c r="T156" s="197"/>
      <c r="AT156" s="198" t="s">
        <v>160</v>
      </c>
      <c r="AU156" s="198" t="s">
        <v>80</v>
      </c>
      <c r="AV156" s="12" t="s">
        <v>78</v>
      </c>
      <c r="AW156" s="12" t="s">
        <v>27</v>
      </c>
      <c r="AX156" s="12" t="s">
        <v>71</v>
      </c>
      <c r="AY156" s="198" t="s">
        <v>151</v>
      </c>
    </row>
    <row r="157" spans="2:65" s="13" customFormat="1" ht="11.25">
      <c r="B157" s="199"/>
      <c r="C157" s="200"/>
      <c r="D157" s="191" t="s">
        <v>160</v>
      </c>
      <c r="E157" s="201" t="s">
        <v>1</v>
      </c>
      <c r="F157" s="202" t="s">
        <v>753</v>
      </c>
      <c r="G157" s="200"/>
      <c r="H157" s="203">
        <v>47.536999999999999</v>
      </c>
      <c r="I157" s="200"/>
      <c r="J157" s="200"/>
      <c r="K157" s="200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160</v>
      </c>
      <c r="AU157" s="208" t="s">
        <v>80</v>
      </c>
      <c r="AV157" s="13" t="s">
        <v>80</v>
      </c>
      <c r="AW157" s="13" t="s">
        <v>27</v>
      </c>
      <c r="AX157" s="13" t="s">
        <v>71</v>
      </c>
      <c r="AY157" s="208" t="s">
        <v>151</v>
      </c>
    </row>
    <row r="158" spans="2:65" s="14" customFormat="1" ht="11.25">
      <c r="B158" s="209"/>
      <c r="C158" s="210"/>
      <c r="D158" s="191" t="s">
        <v>160</v>
      </c>
      <c r="E158" s="211" t="s">
        <v>1</v>
      </c>
      <c r="F158" s="212" t="s">
        <v>165</v>
      </c>
      <c r="G158" s="210"/>
      <c r="H158" s="213">
        <v>47.536999999999999</v>
      </c>
      <c r="I158" s="210"/>
      <c r="J158" s="210"/>
      <c r="K158" s="210"/>
      <c r="L158" s="214"/>
      <c r="M158" s="215"/>
      <c r="N158" s="216"/>
      <c r="O158" s="216"/>
      <c r="P158" s="216"/>
      <c r="Q158" s="216"/>
      <c r="R158" s="216"/>
      <c r="S158" s="216"/>
      <c r="T158" s="217"/>
      <c r="AT158" s="218" t="s">
        <v>160</v>
      </c>
      <c r="AU158" s="218" t="s">
        <v>80</v>
      </c>
      <c r="AV158" s="14" t="s">
        <v>158</v>
      </c>
      <c r="AW158" s="14" t="s">
        <v>27</v>
      </c>
      <c r="AX158" s="14" t="s">
        <v>78</v>
      </c>
      <c r="AY158" s="218" t="s">
        <v>151</v>
      </c>
    </row>
    <row r="159" spans="2:65" s="1" customFormat="1" ht="24" customHeight="1">
      <c r="B159" s="31"/>
      <c r="C159" s="177" t="s">
        <v>196</v>
      </c>
      <c r="D159" s="177" t="s">
        <v>153</v>
      </c>
      <c r="E159" s="178" t="s">
        <v>267</v>
      </c>
      <c r="F159" s="179" t="s">
        <v>268</v>
      </c>
      <c r="G159" s="180" t="s">
        <v>248</v>
      </c>
      <c r="H159" s="181">
        <v>85.566999999999993</v>
      </c>
      <c r="I159" s="182"/>
      <c r="J159" s="182">
        <f>ROUND(I159*H159,2)</f>
        <v>0</v>
      </c>
      <c r="K159" s="179" t="s">
        <v>1</v>
      </c>
      <c r="L159" s="35"/>
      <c r="M159" s="183" t="s">
        <v>1</v>
      </c>
      <c r="N159" s="184" t="s">
        <v>36</v>
      </c>
      <c r="O159" s="185">
        <v>0</v>
      </c>
      <c r="P159" s="185">
        <f>O159*H159</f>
        <v>0</v>
      </c>
      <c r="Q159" s="185">
        <v>0</v>
      </c>
      <c r="R159" s="185">
        <f>Q159*H159</f>
        <v>0</v>
      </c>
      <c r="S159" s="185">
        <v>0</v>
      </c>
      <c r="T159" s="186">
        <f>S159*H159</f>
        <v>0</v>
      </c>
      <c r="AR159" s="187" t="s">
        <v>158</v>
      </c>
      <c r="AT159" s="187" t="s">
        <v>153</v>
      </c>
      <c r="AU159" s="187" t="s">
        <v>80</v>
      </c>
      <c r="AY159" s="17" t="s">
        <v>151</v>
      </c>
      <c r="BE159" s="188">
        <f>IF(N159="základní",J159,0)</f>
        <v>0</v>
      </c>
      <c r="BF159" s="188">
        <f>IF(N159="snížená",J159,0)</f>
        <v>0</v>
      </c>
      <c r="BG159" s="188">
        <f>IF(N159="zákl. přenesená",J159,0)</f>
        <v>0</v>
      </c>
      <c r="BH159" s="188">
        <f>IF(N159="sníž. přenesená",J159,0)</f>
        <v>0</v>
      </c>
      <c r="BI159" s="188">
        <f>IF(N159="nulová",J159,0)</f>
        <v>0</v>
      </c>
      <c r="BJ159" s="17" t="s">
        <v>78</v>
      </c>
      <c r="BK159" s="188">
        <f>ROUND(I159*H159,2)</f>
        <v>0</v>
      </c>
      <c r="BL159" s="17" t="s">
        <v>158</v>
      </c>
      <c r="BM159" s="187" t="s">
        <v>756</v>
      </c>
    </row>
    <row r="160" spans="2:65" s="12" customFormat="1" ht="11.25">
      <c r="B160" s="189"/>
      <c r="C160" s="190"/>
      <c r="D160" s="191" t="s">
        <v>160</v>
      </c>
      <c r="E160" s="192" t="s">
        <v>1</v>
      </c>
      <c r="F160" s="193" t="s">
        <v>757</v>
      </c>
      <c r="G160" s="190"/>
      <c r="H160" s="192" t="s">
        <v>1</v>
      </c>
      <c r="I160" s="190"/>
      <c r="J160" s="190"/>
      <c r="K160" s="190"/>
      <c r="L160" s="194"/>
      <c r="M160" s="195"/>
      <c r="N160" s="196"/>
      <c r="O160" s="196"/>
      <c r="P160" s="196"/>
      <c r="Q160" s="196"/>
      <c r="R160" s="196"/>
      <c r="S160" s="196"/>
      <c r="T160" s="197"/>
      <c r="AT160" s="198" t="s">
        <v>160</v>
      </c>
      <c r="AU160" s="198" t="s">
        <v>80</v>
      </c>
      <c r="AV160" s="12" t="s">
        <v>78</v>
      </c>
      <c r="AW160" s="12" t="s">
        <v>27</v>
      </c>
      <c r="AX160" s="12" t="s">
        <v>71</v>
      </c>
      <c r="AY160" s="198" t="s">
        <v>151</v>
      </c>
    </row>
    <row r="161" spans="2:65" s="13" customFormat="1" ht="11.25">
      <c r="B161" s="199"/>
      <c r="C161" s="200"/>
      <c r="D161" s="191" t="s">
        <v>160</v>
      </c>
      <c r="E161" s="201" t="s">
        <v>1</v>
      </c>
      <c r="F161" s="202" t="s">
        <v>758</v>
      </c>
      <c r="G161" s="200"/>
      <c r="H161" s="203">
        <v>85.566999999999993</v>
      </c>
      <c r="I161" s="200"/>
      <c r="J161" s="200"/>
      <c r="K161" s="200"/>
      <c r="L161" s="204"/>
      <c r="M161" s="205"/>
      <c r="N161" s="206"/>
      <c r="O161" s="206"/>
      <c r="P161" s="206"/>
      <c r="Q161" s="206"/>
      <c r="R161" s="206"/>
      <c r="S161" s="206"/>
      <c r="T161" s="207"/>
      <c r="AT161" s="208" t="s">
        <v>160</v>
      </c>
      <c r="AU161" s="208" t="s">
        <v>80</v>
      </c>
      <c r="AV161" s="13" t="s">
        <v>80</v>
      </c>
      <c r="AW161" s="13" t="s">
        <v>27</v>
      </c>
      <c r="AX161" s="13" t="s">
        <v>71</v>
      </c>
      <c r="AY161" s="208" t="s">
        <v>151</v>
      </c>
    </row>
    <row r="162" spans="2:65" s="1" customFormat="1" ht="24" customHeight="1">
      <c r="B162" s="31"/>
      <c r="C162" s="177" t="s">
        <v>202</v>
      </c>
      <c r="D162" s="177" t="s">
        <v>153</v>
      </c>
      <c r="E162" s="178" t="s">
        <v>273</v>
      </c>
      <c r="F162" s="179" t="s">
        <v>274</v>
      </c>
      <c r="G162" s="180" t="s">
        <v>187</v>
      </c>
      <c r="H162" s="181">
        <v>31.558</v>
      </c>
      <c r="I162" s="182"/>
      <c r="J162" s="182">
        <f>ROUND(I162*H162,2)</f>
        <v>0</v>
      </c>
      <c r="K162" s="179" t="s">
        <v>1</v>
      </c>
      <c r="L162" s="35"/>
      <c r="M162" s="183" t="s">
        <v>1</v>
      </c>
      <c r="N162" s="184" t="s">
        <v>36</v>
      </c>
      <c r="O162" s="185">
        <v>0.29899999999999999</v>
      </c>
      <c r="P162" s="185">
        <f>O162*H162</f>
        <v>9.4358419999999992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AR162" s="187" t="s">
        <v>158</v>
      </c>
      <c r="AT162" s="187" t="s">
        <v>153</v>
      </c>
      <c r="AU162" s="187" t="s">
        <v>80</v>
      </c>
      <c r="AY162" s="17" t="s">
        <v>151</v>
      </c>
      <c r="BE162" s="188">
        <f>IF(N162="základní",J162,0)</f>
        <v>0</v>
      </c>
      <c r="BF162" s="188">
        <f>IF(N162="snížená",J162,0)</f>
        <v>0</v>
      </c>
      <c r="BG162" s="188">
        <f>IF(N162="zákl. přenesená",J162,0)</f>
        <v>0</v>
      </c>
      <c r="BH162" s="188">
        <f>IF(N162="sníž. přenesená",J162,0)</f>
        <v>0</v>
      </c>
      <c r="BI162" s="188">
        <f>IF(N162="nulová",J162,0)</f>
        <v>0</v>
      </c>
      <c r="BJ162" s="17" t="s">
        <v>78</v>
      </c>
      <c r="BK162" s="188">
        <f>ROUND(I162*H162,2)</f>
        <v>0</v>
      </c>
      <c r="BL162" s="17" t="s">
        <v>158</v>
      </c>
      <c r="BM162" s="187" t="s">
        <v>759</v>
      </c>
    </row>
    <row r="163" spans="2:65" s="12" customFormat="1" ht="11.25">
      <c r="B163" s="189"/>
      <c r="C163" s="190"/>
      <c r="D163" s="191" t="s">
        <v>160</v>
      </c>
      <c r="E163" s="192" t="s">
        <v>1</v>
      </c>
      <c r="F163" s="193" t="s">
        <v>760</v>
      </c>
      <c r="G163" s="190"/>
      <c r="H163" s="192" t="s">
        <v>1</v>
      </c>
      <c r="I163" s="190"/>
      <c r="J163" s="190"/>
      <c r="K163" s="190"/>
      <c r="L163" s="194"/>
      <c r="M163" s="195"/>
      <c r="N163" s="196"/>
      <c r="O163" s="196"/>
      <c r="P163" s="196"/>
      <c r="Q163" s="196"/>
      <c r="R163" s="196"/>
      <c r="S163" s="196"/>
      <c r="T163" s="197"/>
      <c r="AT163" s="198" t="s">
        <v>160</v>
      </c>
      <c r="AU163" s="198" t="s">
        <v>80</v>
      </c>
      <c r="AV163" s="12" t="s">
        <v>78</v>
      </c>
      <c r="AW163" s="12" t="s">
        <v>27</v>
      </c>
      <c r="AX163" s="12" t="s">
        <v>71</v>
      </c>
      <c r="AY163" s="198" t="s">
        <v>151</v>
      </c>
    </row>
    <row r="164" spans="2:65" s="13" customFormat="1" ht="11.25">
      <c r="B164" s="199"/>
      <c r="C164" s="200"/>
      <c r="D164" s="191" t="s">
        <v>160</v>
      </c>
      <c r="E164" s="201" t="s">
        <v>1</v>
      </c>
      <c r="F164" s="202" t="s">
        <v>753</v>
      </c>
      <c r="G164" s="200"/>
      <c r="H164" s="203">
        <v>47.536999999999999</v>
      </c>
      <c r="I164" s="200"/>
      <c r="J164" s="200"/>
      <c r="K164" s="200"/>
      <c r="L164" s="204"/>
      <c r="M164" s="205"/>
      <c r="N164" s="206"/>
      <c r="O164" s="206"/>
      <c r="P164" s="206"/>
      <c r="Q164" s="206"/>
      <c r="R164" s="206"/>
      <c r="S164" s="206"/>
      <c r="T164" s="207"/>
      <c r="AT164" s="208" t="s">
        <v>160</v>
      </c>
      <c r="AU164" s="208" t="s">
        <v>80</v>
      </c>
      <c r="AV164" s="13" t="s">
        <v>80</v>
      </c>
      <c r="AW164" s="13" t="s">
        <v>27</v>
      </c>
      <c r="AX164" s="13" t="s">
        <v>71</v>
      </c>
      <c r="AY164" s="208" t="s">
        <v>151</v>
      </c>
    </row>
    <row r="165" spans="2:65" s="15" customFormat="1" ht="11.25">
      <c r="B165" s="235"/>
      <c r="C165" s="236"/>
      <c r="D165" s="191" t="s">
        <v>160</v>
      </c>
      <c r="E165" s="237" t="s">
        <v>1</v>
      </c>
      <c r="F165" s="238" t="s">
        <v>761</v>
      </c>
      <c r="G165" s="236"/>
      <c r="H165" s="239">
        <v>47.536999999999999</v>
      </c>
      <c r="I165" s="236"/>
      <c r="J165" s="236"/>
      <c r="K165" s="236"/>
      <c r="L165" s="240"/>
      <c r="M165" s="241"/>
      <c r="N165" s="242"/>
      <c r="O165" s="242"/>
      <c r="P165" s="242"/>
      <c r="Q165" s="242"/>
      <c r="R165" s="242"/>
      <c r="S165" s="242"/>
      <c r="T165" s="243"/>
      <c r="AT165" s="244" t="s">
        <v>160</v>
      </c>
      <c r="AU165" s="244" t="s">
        <v>80</v>
      </c>
      <c r="AV165" s="15" t="s">
        <v>524</v>
      </c>
      <c r="AW165" s="15" t="s">
        <v>27</v>
      </c>
      <c r="AX165" s="15" t="s">
        <v>71</v>
      </c>
      <c r="AY165" s="244" t="s">
        <v>151</v>
      </c>
    </row>
    <row r="166" spans="2:65" s="12" customFormat="1" ht="11.25">
      <c r="B166" s="189"/>
      <c r="C166" s="190"/>
      <c r="D166" s="191" t="s">
        <v>160</v>
      </c>
      <c r="E166" s="192" t="s">
        <v>1</v>
      </c>
      <c r="F166" s="193" t="s">
        <v>762</v>
      </c>
      <c r="G166" s="190"/>
      <c r="H166" s="192" t="s">
        <v>1</v>
      </c>
      <c r="I166" s="190"/>
      <c r="J166" s="190"/>
      <c r="K166" s="190"/>
      <c r="L166" s="194"/>
      <c r="M166" s="195"/>
      <c r="N166" s="196"/>
      <c r="O166" s="196"/>
      <c r="P166" s="196"/>
      <c r="Q166" s="196"/>
      <c r="R166" s="196"/>
      <c r="S166" s="196"/>
      <c r="T166" s="197"/>
      <c r="AT166" s="198" t="s">
        <v>160</v>
      </c>
      <c r="AU166" s="198" t="s">
        <v>80</v>
      </c>
      <c r="AV166" s="12" t="s">
        <v>78</v>
      </c>
      <c r="AW166" s="12" t="s">
        <v>27</v>
      </c>
      <c r="AX166" s="12" t="s">
        <v>71</v>
      </c>
      <c r="AY166" s="198" t="s">
        <v>151</v>
      </c>
    </row>
    <row r="167" spans="2:65" s="13" customFormat="1" ht="11.25">
      <c r="B167" s="199"/>
      <c r="C167" s="200"/>
      <c r="D167" s="191" t="s">
        <v>160</v>
      </c>
      <c r="E167" s="201" t="s">
        <v>1</v>
      </c>
      <c r="F167" s="202" t="s">
        <v>763</v>
      </c>
      <c r="G167" s="200"/>
      <c r="H167" s="203">
        <v>-10.077999999999999</v>
      </c>
      <c r="I167" s="200"/>
      <c r="J167" s="200"/>
      <c r="K167" s="200"/>
      <c r="L167" s="204"/>
      <c r="M167" s="205"/>
      <c r="N167" s="206"/>
      <c r="O167" s="206"/>
      <c r="P167" s="206"/>
      <c r="Q167" s="206"/>
      <c r="R167" s="206"/>
      <c r="S167" s="206"/>
      <c r="T167" s="207"/>
      <c r="AT167" s="208" t="s">
        <v>160</v>
      </c>
      <c r="AU167" s="208" t="s">
        <v>80</v>
      </c>
      <c r="AV167" s="13" t="s">
        <v>80</v>
      </c>
      <c r="AW167" s="13" t="s">
        <v>27</v>
      </c>
      <c r="AX167" s="13" t="s">
        <v>71</v>
      </c>
      <c r="AY167" s="208" t="s">
        <v>151</v>
      </c>
    </row>
    <row r="168" spans="2:65" s="13" customFormat="1" ht="11.25">
      <c r="B168" s="199"/>
      <c r="C168" s="200"/>
      <c r="D168" s="191" t="s">
        <v>160</v>
      </c>
      <c r="E168" s="201" t="s">
        <v>1</v>
      </c>
      <c r="F168" s="202" t="s">
        <v>764</v>
      </c>
      <c r="G168" s="200"/>
      <c r="H168" s="203">
        <v>-3.1360000000000001</v>
      </c>
      <c r="I168" s="200"/>
      <c r="J168" s="200"/>
      <c r="K168" s="200"/>
      <c r="L168" s="204"/>
      <c r="M168" s="205"/>
      <c r="N168" s="206"/>
      <c r="O168" s="206"/>
      <c r="P168" s="206"/>
      <c r="Q168" s="206"/>
      <c r="R168" s="206"/>
      <c r="S168" s="206"/>
      <c r="T168" s="207"/>
      <c r="AT168" s="208" t="s">
        <v>160</v>
      </c>
      <c r="AU168" s="208" t="s">
        <v>80</v>
      </c>
      <c r="AV168" s="13" t="s">
        <v>80</v>
      </c>
      <c r="AW168" s="13" t="s">
        <v>27</v>
      </c>
      <c r="AX168" s="13" t="s">
        <v>71</v>
      </c>
      <c r="AY168" s="208" t="s">
        <v>151</v>
      </c>
    </row>
    <row r="169" spans="2:65" s="13" customFormat="1" ht="11.25">
      <c r="B169" s="199"/>
      <c r="C169" s="200"/>
      <c r="D169" s="191" t="s">
        <v>160</v>
      </c>
      <c r="E169" s="201" t="s">
        <v>1</v>
      </c>
      <c r="F169" s="202" t="s">
        <v>765</v>
      </c>
      <c r="G169" s="200"/>
      <c r="H169" s="203">
        <v>-2.7650000000000001</v>
      </c>
      <c r="I169" s="200"/>
      <c r="J169" s="200"/>
      <c r="K169" s="200"/>
      <c r="L169" s="204"/>
      <c r="M169" s="205"/>
      <c r="N169" s="206"/>
      <c r="O169" s="206"/>
      <c r="P169" s="206"/>
      <c r="Q169" s="206"/>
      <c r="R169" s="206"/>
      <c r="S169" s="206"/>
      <c r="T169" s="207"/>
      <c r="AT169" s="208" t="s">
        <v>160</v>
      </c>
      <c r="AU169" s="208" t="s">
        <v>80</v>
      </c>
      <c r="AV169" s="13" t="s">
        <v>80</v>
      </c>
      <c r="AW169" s="13" t="s">
        <v>27</v>
      </c>
      <c r="AX169" s="13" t="s">
        <v>71</v>
      </c>
      <c r="AY169" s="208" t="s">
        <v>151</v>
      </c>
    </row>
    <row r="170" spans="2:65" s="15" customFormat="1" ht="11.25">
      <c r="B170" s="235"/>
      <c r="C170" s="236"/>
      <c r="D170" s="191" t="s">
        <v>160</v>
      </c>
      <c r="E170" s="237" t="s">
        <v>1</v>
      </c>
      <c r="F170" s="238" t="s">
        <v>761</v>
      </c>
      <c r="G170" s="236"/>
      <c r="H170" s="239">
        <v>-15.978999999999999</v>
      </c>
      <c r="I170" s="236"/>
      <c r="J170" s="236"/>
      <c r="K170" s="236"/>
      <c r="L170" s="240"/>
      <c r="M170" s="241"/>
      <c r="N170" s="242"/>
      <c r="O170" s="242"/>
      <c r="P170" s="242"/>
      <c r="Q170" s="242"/>
      <c r="R170" s="242"/>
      <c r="S170" s="242"/>
      <c r="T170" s="243"/>
      <c r="AT170" s="244" t="s">
        <v>160</v>
      </c>
      <c r="AU170" s="244" t="s">
        <v>80</v>
      </c>
      <c r="AV170" s="15" t="s">
        <v>524</v>
      </c>
      <c r="AW170" s="15" t="s">
        <v>27</v>
      </c>
      <c r="AX170" s="15" t="s">
        <v>71</v>
      </c>
      <c r="AY170" s="244" t="s">
        <v>151</v>
      </c>
    </row>
    <row r="171" spans="2:65" s="14" customFormat="1" ht="11.25">
      <c r="B171" s="209"/>
      <c r="C171" s="210"/>
      <c r="D171" s="191" t="s">
        <v>160</v>
      </c>
      <c r="E171" s="211" t="s">
        <v>1</v>
      </c>
      <c r="F171" s="212" t="s">
        <v>165</v>
      </c>
      <c r="G171" s="210"/>
      <c r="H171" s="213">
        <v>31.558</v>
      </c>
      <c r="I171" s="210"/>
      <c r="J171" s="210"/>
      <c r="K171" s="210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160</v>
      </c>
      <c r="AU171" s="218" t="s">
        <v>80</v>
      </c>
      <c r="AV171" s="14" t="s">
        <v>158</v>
      </c>
      <c r="AW171" s="14" t="s">
        <v>27</v>
      </c>
      <c r="AX171" s="14" t="s">
        <v>78</v>
      </c>
      <c r="AY171" s="218" t="s">
        <v>151</v>
      </c>
    </row>
    <row r="172" spans="2:65" s="1" customFormat="1" ht="24" customHeight="1">
      <c r="B172" s="31"/>
      <c r="C172" s="177" t="s">
        <v>766</v>
      </c>
      <c r="D172" s="177" t="s">
        <v>153</v>
      </c>
      <c r="E172" s="178" t="s">
        <v>305</v>
      </c>
      <c r="F172" s="179" t="s">
        <v>306</v>
      </c>
      <c r="G172" s="180" t="s">
        <v>156</v>
      </c>
      <c r="H172" s="181">
        <v>40</v>
      </c>
      <c r="I172" s="182"/>
      <c r="J172" s="182">
        <f>ROUND(I172*H172,2)</f>
        <v>0</v>
      </c>
      <c r="K172" s="179" t="s">
        <v>1</v>
      </c>
      <c r="L172" s="35"/>
      <c r="M172" s="183" t="s">
        <v>1</v>
      </c>
      <c r="N172" s="184" t="s">
        <v>36</v>
      </c>
      <c r="O172" s="185">
        <v>2.1000000000000001E-2</v>
      </c>
      <c r="P172" s="185">
        <f>O172*H172</f>
        <v>0.84000000000000008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AR172" s="187" t="s">
        <v>158</v>
      </c>
      <c r="AT172" s="187" t="s">
        <v>153</v>
      </c>
      <c r="AU172" s="187" t="s">
        <v>80</v>
      </c>
      <c r="AY172" s="17" t="s">
        <v>151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7" t="s">
        <v>78</v>
      </c>
      <c r="BK172" s="188">
        <f>ROUND(I172*H172,2)</f>
        <v>0</v>
      </c>
      <c r="BL172" s="17" t="s">
        <v>158</v>
      </c>
      <c r="BM172" s="187" t="s">
        <v>767</v>
      </c>
    </row>
    <row r="173" spans="2:65" s="12" customFormat="1" ht="11.25">
      <c r="B173" s="189"/>
      <c r="C173" s="190"/>
      <c r="D173" s="191" t="s">
        <v>160</v>
      </c>
      <c r="E173" s="192" t="s">
        <v>1</v>
      </c>
      <c r="F173" s="193" t="s">
        <v>768</v>
      </c>
      <c r="G173" s="190"/>
      <c r="H173" s="192" t="s">
        <v>1</v>
      </c>
      <c r="I173" s="190"/>
      <c r="J173" s="190"/>
      <c r="K173" s="190"/>
      <c r="L173" s="194"/>
      <c r="M173" s="195"/>
      <c r="N173" s="196"/>
      <c r="O173" s="196"/>
      <c r="P173" s="196"/>
      <c r="Q173" s="196"/>
      <c r="R173" s="196"/>
      <c r="S173" s="196"/>
      <c r="T173" s="197"/>
      <c r="AT173" s="198" t="s">
        <v>160</v>
      </c>
      <c r="AU173" s="198" t="s">
        <v>80</v>
      </c>
      <c r="AV173" s="12" t="s">
        <v>78</v>
      </c>
      <c r="AW173" s="12" t="s">
        <v>27</v>
      </c>
      <c r="AX173" s="12" t="s">
        <v>71</v>
      </c>
      <c r="AY173" s="198" t="s">
        <v>151</v>
      </c>
    </row>
    <row r="174" spans="2:65" s="13" customFormat="1" ht="11.25">
      <c r="B174" s="199"/>
      <c r="C174" s="200"/>
      <c r="D174" s="191" t="s">
        <v>160</v>
      </c>
      <c r="E174" s="201" t="s">
        <v>1</v>
      </c>
      <c r="F174" s="202" t="s">
        <v>352</v>
      </c>
      <c r="G174" s="200"/>
      <c r="H174" s="203">
        <v>40</v>
      </c>
      <c r="I174" s="200"/>
      <c r="J174" s="200"/>
      <c r="K174" s="200"/>
      <c r="L174" s="204"/>
      <c r="M174" s="205"/>
      <c r="N174" s="206"/>
      <c r="O174" s="206"/>
      <c r="P174" s="206"/>
      <c r="Q174" s="206"/>
      <c r="R174" s="206"/>
      <c r="S174" s="206"/>
      <c r="T174" s="207"/>
      <c r="AT174" s="208" t="s">
        <v>160</v>
      </c>
      <c r="AU174" s="208" t="s">
        <v>80</v>
      </c>
      <c r="AV174" s="13" t="s">
        <v>80</v>
      </c>
      <c r="AW174" s="13" t="s">
        <v>27</v>
      </c>
      <c r="AX174" s="13" t="s">
        <v>71</v>
      </c>
      <c r="AY174" s="208" t="s">
        <v>151</v>
      </c>
    </row>
    <row r="175" spans="2:65" s="14" customFormat="1" ht="11.25">
      <c r="B175" s="209"/>
      <c r="C175" s="210"/>
      <c r="D175" s="191" t="s">
        <v>160</v>
      </c>
      <c r="E175" s="211" t="s">
        <v>1</v>
      </c>
      <c r="F175" s="212" t="s">
        <v>165</v>
      </c>
      <c r="G175" s="210"/>
      <c r="H175" s="213">
        <v>40</v>
      </c>
      <c r="I175" s="210"/>
      <c r="J175" s="210"/>
      <c r="K175" s="210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160</v>
      </c>
      <c r="AU175" s="218" t="s">
        <v>80</v>
      </c>
      <c r="AV175" s="14" t="s">
        <v>158</v>
      </c>
      <c r="AW175" s="14" t="s">
        <v>27</v>
      </c>
      <c r="AX175" s="14" t="s">
        <v>78</v>
      </c>
      <c r="AY175" s="218" t="s">
        <v>151</v>
      </c>
    </row>
    <row r="176" spans="2:65" s="1" customFormat="1" ht="16.5" customHeight="1">
      <c r="B176" s="31"/>
      <c r="C176" s="219" t="s">
        <v>652</v>
      </c>
      <c r="D176" s="219" t="s">
        <v>279</v>
      </c>
      <c r="E176" s="220" t="s">
        <v>311</v>
      </c>
      <c r="F176" s="221" t="s">
        <v>312</v>
      </c>
      <c r="G176" s="222" t="s">
        <v>313</v>
      </c>
      <c r="H176" s="223">
        <v>5.0000000000000001E-3</v>
      </c>
      <c r="I176" s="224"/>
      <c r="J176" s="224">
        <f>ROUND(I176*H176,2)</f>
        <v>0</v>
      </c>
      <c r="K176" s="221" t="s">
        <v>1</v>
      </c>
      <c r="L176" s="225"/>
      <c r="M176" s="226" t="s">
        <v>1</v>
      </c>
      <c r="N176" s="227" t="s">
        <v>36</v>
      </c>
      <c r="O176" s="185">
        <v>0</v>
      </c>
      <c r="P176" s="185">
        <f>O176*H176</f>
        <v>0</v>
      </c>
      <c r="Q176" s="185">
        <v>1E-3</v>
      </c>
      <c r="R176" s="185">
        <f>Q176*H176</f>
        <v>5.0000000000000004E-6</v>
      </c>
      <c r="S176" s="185">
        <v>0</v>
      </c>
      <c r="T176" s="186">
        <f>S176*H176</f>
        <v>0</v>
      </c>
      <c r="AR176" s="187" t="s">
        <v>177</v>
      </c>
      <c r="AT176" s="187" t="s">
        <v>279</v>
      </c>
      <c r="AU176" s="187" t="s">
        <v>80</v>
      </c>
      <c r="AY176" s="17" t="s">
        <v>151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7" t="s">
        <v>78</v>
      </c>
      <c r="BK176" s="188">
        <f>ROUND(I176*H176,2)</f>
        <v>0</v>
      </c>
      <c r="BL176" s="17" t="s">
        <v>158</v>
      </c>
      <c r="BM176" s="187" t="s">
        <v>769</v>
      </c>
    </row>
    <row r="177" spans="2:65" s="13" customFormat="1" ht="11.25">
      <c r="B177" s="199"/>
      <c r="C177" s="200"/>
      <c r="D177" s="191" t="s">
        <v>160</v>
      </c>
      <c r="E177" s="201" t="s">
        <v>1</v>
      </c>
      <c r="F177" s="202" t="s">
        <v>770</v>
      </c>
      <c r="G177" s="200"/>
      <c r="H177" s="203">
        <v>0.2</v>
      </c>
      <c r="I177" s="200"/>
      <c r="J177" s="200"/>
      <c r="K177" s="200"/>
      <c r="L177" s="204"/>
      <c r="M177" s="205"/>
      <c r="N177" s="206"/>
      <c r="O177" s="206"/>
      <c r="P177" s="206"/>
      <c r="Q177" s="206"/>
      <c r="R177" s="206"/>
      <c r="S177" s="206"/>
      <c r="T177" s="207"/>
      <c r="AT177" s="208" t="s">
        <v>160</v>
      </c>
      <c r="AU177" s="208" t="s">
        <v>80</v>
      </c>
      <c r="AV177" s="13" t="s">
        <v>80</v>
      </c>
      <c r="AW177" s="13" t="s">
        <v>27</v>
      </c>
      <c r="AX177" s="13" t="s">
        <v>71</v>
      </c>
      <c r="AY177" s="208" t="s">
        <v>151</v>
      </c>
    </row>
    <row r="178" spans="2:65" s="14" customFormat="1" ht="11.25">
      <c r="B178" s="209"/>
      <c r="C178" s="210"/>
      <c r="D178" s="191" t="s">
        <v>160</v>
      </c>
      <c r="E178" s="211" t="s">
        <v>1</v>
      </c>
      <c r="F178" s="212" t="s">
        <v>165</v>
      </c>
      <c r="G178" s="210"/>
      <c r="H178" s="213">
        <v>0.2</v>
      </c>
      <c r="I178" s="210"/>
      <c r="J178" s="210"/>
      <c r="K178" s="210"/>
      <c r="L178" s="214"/>
      <c r="M178" s="215"/>
      <c r="N178" s="216"/>
      <c r="O178" s="216"/>
      <c r="P178" s="216"/>
      <c r="Q178" s="216"/>
      <c r="R178" s="216"/>
      <c r="S178" s="216"/>
      <c r="T178" s="217"/>
      <c r="AT178" s="218" t="s">
        <v>160</v>
      </c>
      <c r="AU178" s="218" t="s">
        <v>80</v>
      </c>
      <c r="AV178" s="14" t="s">
        <v>158</v>
      </c>
      <c r="AW178" s="14" t="s">
        <v>27</v>
      </c>
      <c r="AX178" s="14" t="s">
        <v>78</v>
      </c>
      <c r="AY178" s="218" t="s">
        <v>151</v>
      </c>
    </row>
    <row r="179" spans="2:65" s="13" customFormat="1" ht="11.25">
      <c r="B179" s="199"/>
      <c r="C179" s="200"/>
      <c r="D179" s="191" t="s">
        <v>160</v>
      </c>
      <c r="E179" s="200"/>
      <c r="F179" s="202" t="s">
        <v>771</v>
      </c>
      <c r="G179" s="200"/>
      <c r="H179" s="203">
        <v>5.0000000000000001E-3</v>
      </c>
      <c r="I179" s="200"/>
      <c r="J179" s="200"/>
      <c r="K179" s="200"/>
      <c r="L179" s="204"/>
      <c r="M179" s="205"/>
      <c r="N179" s="206"/>
      <c r="O179" s="206"/>
      <c r="P179" s="206"/>
      <c r="Q179" s="206"/>
      <c r="R179" s="206"/>
      <c r="S179" s="206"/>
      <c r="T179" s="207"/>
      <c r="AT179" s="208" t="s">
        <v>160</v>
      </c>
      <c r="AU179" s="208" t="s">
        <v>80</v>
      </c>
      <c r="AV179" s="13" t="s">
        <v>80</v>
      </c>
      <c r="AW179" s="13" t="s">
        <v>4</v>
      </c>
      <c r="AX179" s="13" t="s">
        <v>78</v>
      </c>
      <c r="AY179" s="208" t="s">
        <v>151</v>
      </c>
    </row>
    <row r="180" spans="2:65" s="1" customFormat="1" ht="24" customHeight="1">
      <c r="B180" s="31"/>
      <c r="C180" s="177" t="s">
        <v>654</v>
      </c>
      <c r="D180" s="177" t="s">
        <v>153</v>
      </c>
      <c r="E180" s="178" t="s">
        <v>772</v>
      </c>
      <c r="F180" s="179" t="s">
        <v>773</v>
      </c>
      <c r="G180" s="180" t="s">
        <v>156</v>
      </c>
      <c r="H180" s="181">
        <v>5</v>
      </c>
      <c r="I180" s="182"/>
      <c r="J180" s="182">
        <f>ROUND(I180*H180,2)</f>
        <v>0</v>
      </c>
      <c r="K180" s="179" t="s">
        <v>1</v>
      </c>
      <c r="L180" s="35"/>
      <c r="M180" s="183" t="s">
        <v>1</v>
      </c>
      <c r="N180" s="184" t="s">
        <v>36</v>
      </c>
      <c r="O180" s="185">
        <v>1.7999999999999999E-2</v>
      </c>
      <c r="P180" s="185">
        <f>O180*H180</f>
        <v>0.09</v>
      </c>
      <c r="Q180" s="185">
        <v>0</v>
      </c>
      <c r="R180" s="185">
        <f>Q180*H180</f>
        <v>0</v>
      </c>
      <c r="S180" s="185">
        <v>0</v>
      </c>
      <c r="T180" s="186">
        <f>S180*H180</f>
        <v>0</v>
      </c>
      <c r="AR180" s="187" t="s">
        <v>158</v>
      </c>
      <c r="AT180" s="187" t="s">
        <v>153</v>
      </c>
      <c r="AU180" s="187" t="s">
        <v>80</v>
      </c>
      <c r="AY180" s="17" t="s">
        <v>151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17" t="s">
        <v>78</v>
      </c>
      <c r="BK180" s="188">
        <f>ROUND(I180*H180,2)</f>
        <v>0</v>
      </c>
      <c r="BL180" s="17" t="s">
        <v>158</v>
      </c>
      <c r="BM180" s="187" t="s">
        <v>774</v>
      </c>
    </row>
    <row r="181" spans="2:65" s="12" customFormat="1" ht="11.25">
      <c r="B181" s="189"/>
      <c r="C181" s="190"/>
      <c r="D181" s="191" t="s">
        <v>160</v>
      </c>
      <c r="E181" s="192" t="s">
        <v>1</v>
      </c>
      <c r="F181" s="193" t="s">
        <v>775</v>
      </c>
      <c r="G181" s="190"/>
      <c r="H181" s="192" t="s">
        <v>1</v>
      </c>
      <c r="I181" s="190"/>
      <c r="J181" s="190"/>
      <c r="K181" s="190"/>
      <c r="L181" s="194"/>
      <c r="M181" s="195"/>
      <c r="N181" s="196"/>
      <c r="O181" s="196"/>
      <c r="P181" s="196"/>
      <c r="Q181" s="196"/>
      <c r="R181" s="196"/>
      <c r="S181" s="196"/>
      <c r="T181" s="197"/>
      <c r="AT181" s="198" t="s">
        <v>160</v>
      </c>
      <c r="AU181" s="198" t="s">
        <v>80</v>
      </c>
      <c r="AV181" s="12" t="s">
        <v>78</v>
      </c>
      <c r="AW181" s="12" t="s">
        <v>27</v>
      </c>
      <c r="AX181" s="12" t="s">
        <v>71</v>
      </c>
      <c r="AY181" s="198" t="s">
        <v>151</v>
      </c>
    </row>
    <row r="182" spans="2:65" s="13" customFormat="1" ht="11.25">
      <c r="B182" s="199"/>
      <c r="C182" s="200"/>
      <c r="D182" s="191" t="s">
        <v>160</v>
      </c>
      <c r="E182" s="201" t="s">
        <v>1</v>
      </c>
      <c r="F182" s="202" t="s">
        <v>776</v>
      </c>
      <c r="G182" s="200"/>
      <c r="H182" s="203">
        <v>5</v>
      </c>
      <c r="I182" s="200"/>
      <c r="J182" s="200"/>
      <c r="K182" s="200"/>
      <c r="L182" s="204"/>
      <c r="M182" s="205"/>
      <c r="N182" s="206"/>
      <c r="O182" s="206"/>
      <c r="P182" s="206"/>
      <c r="Q182" s="206"/>
      <c r="R182" s="206"/>
      <c r="S182" s="206"/>
      <c r="T182" s="207"/>
      <c r="AT182" s="208" t="s">
        <v>160</v>
      </c>
      <c r="AU182" s="208" t="s">
        <v>80</v>
      </c>
      <c r="AV182" s="13" t="s">
        <v>80</v>
      </c>
      <c r="AW182" s="13" t="s">
        <v>27</v>
      </c>
      <c r="AX182" s="13" t="s">
        <v>71</v>
      </c>
      <c r="AY182" s="208" t="s">
        <v>151</v>
      </c>
    </row>
    <row r="183" spans="2:65" s="14" customFormat="1" ht="11.25">
      <c r="B183" s="209"/>
      <c r="C183" s="210"/>
      <c r="D183" s="191" t="s">
        <v>160</v>
      </c>
      <c r="E183" s="211" t="s">
        <v>1</v>
      </c>
      <c r="F183" s="212" t="s">
        <v>165</v>
      </c>
      <c r="G183" s="210"/>
      <c r="H183" s="213">
        <v>5</v>
      </c>
      <c r="I183" s="210"/>
      <c r="J183" s="210"/>
      <c r="K183" s="210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160</v>
      </c>
      <c r="AU183" s="218" t="s">
        <v>80</v>
      </c>
      <c r="AV183" s="14" t="s">
        <v>158</v>
      </c>
      <c r="AW183" s="14" t="s">
        <v>27</v>
      </c>
      <c r="AX183" s="14" t="s">
        <v>78</v>
      </c>
      <c r="AY183" s="218" t="s">
        <v>151</v>
      </c>
    </row>
    <row r="184" spans="2:65" s="1" customFormat="1" ht="16.5" customHeight="1">
      <c r="B184" s="31"/>
      <c r="C184" s="177" t="s">
        <v>390</v>
      </c>
      <c r="D184" s="177" t="s">
        <v>153</v>
      </c>
      <c r="E184" s="178" t="s">
        <v>777</v>
      </c>
      <c r="F184" s="179" t="s">
        <v>778</v>
      </c>
      <c r="G184" s="180" t="s">
        <v>156</v>
      </c>
      <c r="H184" s="181">
        <v>5</v>
      </c>
      <c r="I184" s="182"/>
      <c r="J184" s="182">
        <f>ROUND(I184*H184,2)</f>
        <v>0</v>
      </c>
      <c r="K184" s="179" t="s">
        <v>1</v>
      </c>
      <c r="L184" s="35"/>
      <c r="M184" s="183" t="s">
        <v>1</v>
      </c>
      <c r="N184" s="184" t="s">
        <v>36</v>
      </c>
      <c r="O184" s="185">
        <v>0</v>
      </c>
      <c r="P184" s="185">
        <f>O184*H184</f>
        <v>0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AR184" s="187" t="s">
        <v>158</v>
      </c>
      <c r="AT184" s="187" t="s">
        <v>153</v>
      </c>
      <c r="AU184" s="187" t="s">
        <v>80</v>
      </c>
      <c r="AY184" s="17" t="s">
        <v>151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17" t="s">
        <v>78</v>
      </c>
      <c r="BK184" s="188">
        <f>ROUND(I184*H184,2)</f>
        <v>0</v>
      </c>
      <c r="BL184" s="17" t="s">
        <v>158</v>
      </c>
      <c r="BM184" s="187" t="s">
        <v>779</v>
      </c>
    </row>
    <row r="185" spans="2:65" s="12" customFormat="1" ht="11.25">
      <c r="B185" s="189"/>
      <c r="C185" s="190"/>
      <c r="D185" s="191" t="s">
        <v>160</v>
      </c>
      <c r="E185" s="192" t="s">
        <v>1</v>
      </c>
      <c r="F185" s="193" t="s">
        <v>780</v>
      </c>
      <c r="G185" s="190"/>
      <c r="H185" s="192" t="s">
        <v>1</v>
      </c>
      <c r="I185" s="190"/>
      <c r="J185" s="190"/>
      <c r="K185" s="190"/>
      <c r="L185" s="194"/>
      <c r="M185" s="195"/>
      <c r="N185" s="196"/>
      <c r="O185" s="196"/>
      <c r="P185" s="196"/>
      <c r="Q185" s="196"/>
      <c r="R185" s="196"/>
      <c r="S185" s="196"/>
      <c r="T185" s="197"/>
      <c r="AT185" s="198" t="s">
        <v>160</v>
      </c>
      <c r="AU185" s="198" t="s">
        <v>80</v>
      </c>
      <c r="AV185" s="12" t="s">
        <v>78</v>
      </c>
      <c r="AW185" s="12" t="s">
        <v>27</v>
      </c>
      <c r="AX185" s="12" t="s">
        <v>71</v>
      </c>
      <c r="AY185" s="198" t="s">
        <v>151</v>
      </c>
    </row>
    <row r="186" spans="2:65" s="13" customFormat="1" ht="11.25">
      <c r="B186" s="199"/>
      <c r="C186" s="200"/>
      <c r="D186" s="191" t="s">
        <v>160</v>
      </c>
      <c r="E186" s="201" t="s">
        <v>1</v>
      </c>
      <c r="F186" s="202" t="s">
        <v>776</v>
      </c>
      <c r="G186" s="200"/>
      <c r="H186" s="203">
        <v>5</v>
      </c>
      <c r="I186" s="200"/>
      <c r="J186" s="200"/>
      <c r="K186" s="200"/>
      <c r="L186" s="204"/>
      <c r="M186" s="205"/>
      <c r="N186" s="206"/>
      <c r="O186" s="206"/>
      <c r="P186" s="206"/>
      <c r="Q186" s="206"/>
      <c r="R186" s="206"/>
      <c r="S186" s="206"/>
      <c r="T186" s="207"/>
      <c r="AT186" s="208" t="s">
        <v>160</v>
      </c>
      <c r="AU186" s="208" t="s">
        <v>80</v>
      </c>
      <c r="AV186" s="13" t="s">
        <v>80</v>
      </c>
      <c r="AW186" s="13" t="s">
        <v>27</v>
      </c>
      <c r="AX186" s="13" t="s">
        <v>71</v>
      </c>
      <c r="AY186" s="208" t="s">
        <v>151</v>
      </c>
    </row>
    <row r="187" spans="2:65" s="14" customFormat="1" ht="11.25">
      <c r="B187" s="209"/>
      <c r="C187" s="210"/>
      <c r="D187" s="191" t="s">
        <v>160</v>
      </c>
      <c r="E187" s="211" t="s">
        <v>1</v>
      </c>
      <c r="F187" s="212" t="s">
        <v>165</v>
      </c>
      <c r="G187" s="210"/>
      <c r="H187" s="213">
        <v>5</v>
      </c>
      <c r="I187" s="210"/>
      <c r="J187" s="210"/>
      <c r="K187" s="210"/>
      <c r="L187" s="214"/>
      <c r="M187" s="215"/>
      <c r="N187" s="216"/>
      <c r="O187" s="216"/>
      <c r="P187" s="216"/>
      <c r="Q187" s="216"/>
      <c r="R187" s="216"/>
      <c r="S187" s="216"/>
      <c r="T187" s="217"/>
      <c r="AT187" s="218" t="s">
        <v>160</v>
      </c>
      <c r="AU187" s="218" t="s">
        <v>80</v>
      </c>
      <c r="AV187" s="14" t="s">
        <v>158</v>
      </c>
      <c r="AW187" s="14" t="s">
        <v>27</v>
      </c>
      <c r="AX187" s="14" t="s">
        <v>78</v>
      </c>
      <c r="AY187" s="218" t="s">
        <v>151</v>
      </c>
    </row>
    <row r="188" spans="2:65" s="1" customFormat="1" ht="16.5" customHeight="1">
      <c r="B188" s="31"/>
      <c r="C188" s="177" t="s">
        <v>659</v>
      </c>
      <c r="D188" s="177" t="s">
        <v>153</v>
      </c>
      <c r="E188" s="178" t="s">
        <v>781</v>
      </c>
      <c r="F188" s="179" t="s">
        <v>782</v>
      </c>
      <c r="G188" s="180" t="s">
        <v>156</v>
      </c>
      <c r="H188" s="181">
        <v>5</v>
      </c>
      <c r="I188" s="182"/>
      <c r="J188" s="182">
        <f>ROUND(I188*H188,2)</f>
        <v>0</v>
      </c>
      <c r="K188" s="179" t="s">
        <v>1</v>
      </c>
      <c r="L188" s="35"/>
      <c r="M188" s="183" t="s">
        <v>1</v>
      </c>
      <c r="N188" s="184" t="s">
        <v>36</v>
      </c>
      <c r="O188" s="185">
        <v>0</v>
      </c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AR188" s="187" t="s">
        <v>158</v>
      </c>
      <c r="AT188" s="187" t="s">
        <v>153</v>
      </c>
      <c r="AU188" s="187" t="s">
        <v>80</v>
      </c>
      <c r="AY188" s="17" t="s">
        <v>151</v>
      </c>
      <c r="BE188" s="188">
        <f>IF(N188="základní",J188,0)</f>
        <v>0</v>
      </c>
      <c r="BF188" s="188">
        <f>IF(N188="snížená",J188,0)</f>
        <v>0</v>
      </c>
      <c r="BG188" s="188">
        <f>IF(N188="zákl. přenesená",J188,0)</f>
        <v>0</v>
      </c>
      <c r="BH188" s="188">
        <f>IF(N188="sníž. přenesená",J188,0)</f>
        <v>0</v>
      </c>
      <c r="BI188" s="188">
        <f>IF(N188="nulová",J188,0)</f>
        <v>0</v>
      </c>
      <c r="BJ188" s="17" t="s">
        <v>78</v>
      </c>
      <c r="BK188" s="188">
        <f>ROUND(I188*H188,2)</f>
        <v>0</v>
      </c>
      <c r="BL188" s="17" t="s">
        <v>158</v>
      </c>
      <c r="BM188" s="187" t="s">
        <v>783</v>
      </c>
    </row>
    <row r="189" spans="2:65" s="12" customFormat="1" ht="11.25">
      <c r="B189" s="189"/>
      <c r="C189" s="190"/>
      <c r="D189" s="191" t="s">
        <v>160</v>
      </c>
      <c r="E189" s="192" t="s">
        <v>1</v>
      </c>
      <c r="F189" s="193" t="s">
        <v>775</v>
      </c>
      <c r="G189" s="190"/>
      <c r="H189" s="192" t="s">
        <v>1</v>
      </c>
      <c r="I189" s="190"/>
      <c r="J189" s="190"/>
      <c r="K189" s="190"/>
      <c r="L189" s="194"/>
      <c r="M189" s="195"/>
      <c r="N189" s="196"/>
      <c r="O189" s="196"/>
      <c r="P189" s="196"/>
      <c r="Q189" s="196"/>
      <c r="R189" s="196"/>
      <c r="S189" s="196"/>
      <c r="T189" s="197"/>
      <c r="AT189" s="198" t="s">
        <v>160</v>
      </c>
      <c r="AU189" s="198" t="s">
        <v>80</v>
      </c>
      <c r="AV189" s="12" t="s">
        <v>78</v>
      </c>
      <c r="AW189" s="12" t="s">
        <v>27</v>
      </c>
      <c r="AX189" s="12" t="s">
        <v>71</v>
      </c>
      <c r="AY189" s="198" t="s">
        <v>151</v>
      </c>
    </row>
    <row r="190" spans="2:65" s="13" customFormat="1" ht="11.25">
      <c r="B190" s="199"/>
      <c r="C190" s="200"/>
      <c r="D190" s="191" t="s">
        <v>160</v>
      </c>
      <c r="E190" s="201" t="s">
        <v>1</v>
      </c>
      <c r="F190" s="202" t="s">
        <v>776</v>
      </c>
      <c r="G190" s="200"/>
      <c r="H190" s="203">
        <v>5</v>
      </c>
      <c r="I190" s="200"/>
      <c r="J190" s="200"/>
      <c r="K190" s="200"/>
      <c r="L190" s="204"/>
      <c r="M190" s="205"/>
      <c r="N190" s="206"/>
      <c r="O190" s="206"/>
      <c r="P190" s="206"/>
      <c r="Q190" s="206"/>
      <c r="R190" s="206"/>
      <c r="S190" s="206"/>
      <c r="T190" s="207"/>
      <c r="AT190" s="208" t="s">
        <v>160</v>
      </c>
      <c r="AU190" s="208" t="s">
        <v>80</v>
      </c>
      <c r="AV190" s="13" t="s">
        <v>80</v>
      </c>
      <c r="AW190" s="13" t="s">
        <v>27</v>
      </c>
      <c r="AX190" s="13" t="s">
        <v>71</v>
      </c>
      <c r="AY190" s="208" t="s">
        <v>151</v>
      </c>
    </row>
    <row r="191" spans="2:65" s="14" customFormat="1" ht="11.25">
      <c r="B191" s="209"/>
      <c r="C191" s="210"/>
      <c r="D191" s="191" t="s">
        <v>160</v>
      </c>
      <c r="E191" s="211" t="s">
        <v>1</v>
      </c>
      <c r="F191" s="212" t="s">
        <v>165</v>
      </c>
      <c r="G191" s="210"/>
      <c r="H191" s="213">
        <v>5</v>
      </c>
      <c r="I191" s="210"/>
      <c r="J191" s="210"/>
      <c r="K191" s="210"/>
      <c r="L191" s="214"/>
      <c r="M191" s="215"/>
      <c r="N191" s="216"/>
      <c r="O191" s="216"/>
      <c r="P191" s="216"/>
      <c r="Q191" s="216"/>
      <c r="R191" s="216"/>
      <c r="S191" s="216"/>
      <c r="T191" s="217"/>
      <c r="AT191" s="218" t="s">
        <v>160</v>
      </c>
      <c r="AU191" s="218" t="s">
        <v>80</v>
      </c>
      <c r="AV191" s="14" t="s">
        <v>158</v>
      </c>
      <c r="AW191" s="14" t="s">
        <v>27</v>
      </c>
      <c r="AX191" s="14" t="s">
        <v>78</v>
      </c>
      <c r="AY191" s="218" t="s">
        <v>151</v>
      </c>
    </row>
    <row r="192" spans="2:65" s="1" customFormat="1" ht="16.5" customHeight="1">
      <c r="B192" s="31"/>
      <c r="C192" s="219" t="s">
        <v>661</v>
      </c>
      <c r="D192" s="219" t="s">
        <v>279</v>
      </c>
      <c r="E192" s="220" t="s">
        <v>784</v>
      </c>
      <c r="F192" s="221" t="s">
        <v>785</v>
      </c>
      <c r="G192" s="222" t="s">
        <v>156</v>
      </c>
      <c r="H192" s="223">
        <v>5.5</v>
      </c>
      <c r="I192" s="224"/>
      <c r="J192" s="224">
        <f>ROUND(I192*H192,2)</f>
        <v>0</v>
      </c>
      <c r="K192" s="221" t="s">
        <v>168</v>
      </c>
      <c r="L192" s="225"/>
      <c r="M192" s="226" t="s">
        <v>1</v>
      </c>
      <c r="N192" s="227" t="s">
        <v>36</v>
      </c>
      <c r="O192" s="185">
        <v>0</v>
      </c>
      <c r="P192" s="185">
        <f>O192*H192</f>
        <v>0</v>
      </c>
      <c r="Q192" s="185">
        <v>2.9999999999999997E-4</v>
      </c>
      <c r="R192" s="185">
        <f>Q192*H192</f>
        <v>1.6499999999999998E-3</v>
      </c>
      <c r="S192" s="185">
        <v>0</v>
      </c>
      <c r="T192" s="186">
        <f>S192*H192</f>
        <v>0</v>
      </c>
      <c r="AR192" s="187" t="s">
        <v>177</v>
      </c>
      <c r="AT192" s="187" t="s">
        <v>279</v>
      </c>
      <c r="AU192" s="187" t="s">
        <v>80</v>
      </c>
      <c r="AY192" s="17" t="s">
        <v>151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7" t="s">
        <v>78</v>
      </c>
      <c r="BK192" s="188">
        <f>ROUND(I192*H192,2)</f>
        <v>0</v>
      </c>
      <c r="BL192" s="17" t="s">
        <v>158</v>
      </c>
      <c r="BM192" s="187" t="s">
        <v>786</v>
      </c>
    </row>
    <row r="193" spans="2:65" s="12" customFormat="1" ht="11.25">
      <c r="B193" s="189"/>
      <c r="C193" s="190"/>
      <c r="D193" s="191" t="s">
        <v>160</v>
      </c>
      <c r="E193" s="192" t="s">
        <v>1</v>
      </c>
      <c r="F193" s="193" t="s">
        <v>787</v>
      </c>
      <c r="G193" s="190"/>
      <c r="H193" s="192" t="s">
        <v>1</v>
      </c>
      <c r="I193" s="190"/>
      <c r="J193" s="190"/>
      <c r="K193" s="190"/>
      <c r="L193" s="194"/>
      <c r="M193" s="195"/>
      <c r="N193" s="196"/>
      <c r="O193" s="196"/>
      <c r="P193" s="196"/>
      <c r="Q193" s="196"/>
      <c r="R193" s="196"/>
      <c r="S193" s="196"/>
      <c r="T193" s="197"/>
      <c r="AT193" s="198" t="s">
        <v>160</v>
      </c>
      <c r="AU193" s="198" t="s">
        <v>80</v>
      </c>
      <c r="AV193" s="12" t="s">
        <v>78</v>
      </c>
      <c r="AW193" s="12" t="s">
        <v>27</v>
      </c>
      <c r="AX193" s="12" t="s">
        <v>71</v>
      </c>
      <c r="AY193" s="198" t="s">
        <v>151</v>
      </c>
    </row>
    <row r="194" spans="2:65" s="13" customFormat="1" ht="11.25">
      <c r="B194" s="199"/>
      <c r="C194" s="200"/>
      <c r="D194" s="191" t="s">
        <v>160</v>
      </c>
      <c r="E194" s="201" t="s">
        <v>1</v>
      </c>
      <c r="F194" s="202" t="s">
        <v>788</v>
      </c>
      <c r="G194" s="200"/>
      <c r="H194" s="203">
        <v>5.5</v>
      </c>
      <c r="I194" s="200"/>
      <c r="J194" s="200"/>
      <c r="K194" s="200"/>
      <c r="L194" s="204"/>
      <c r="M194" s="205"/>
      <c r="N194" s="206"/>
      <c r="O194" s="206"/>
      <c r="P194" s="206"/>
      <c r="Q194" s="206"/>
      <c r="R194" s="206"/>
      <c r="S194" s="206"/>
      <c r="T194" s="207"/>
      <c r="AT194" s="208" t="s">
        <v>160</v>
      </c>
      <c r="AU194" s="208" t="s">
        <v>80</v>
      </c>
      <c r="AV194" s="13" t="s">
        <v>80</v>
      </c>
      <c r="AW194" s="13" t="s">
        <v>27</v>
      </c>
      <c r="AX194" s="13" t="s">
        <v>71</v>
      </c>
      <c r="AY194" s="208" t="s">
        <v>151</v>
      </c>
    </row>
    <row r="195" spans="2:65" s="14" customFormat="1" ht="11.25">
      <c r="B195" s="209"/>
      <c r="C195" s="210"/>
      <c r="D195" s="191" t="s">
        <v>160</v>
      </c>
      <c r="E195" s="211" t="s">
        <v>1</v>
      </c>
      <c r="F195" s="212" t="s">
        <v>165</v>
      </c>
      <c r="G195" s="210"/>
      <c r="H195" s="213">
        <v>5.5</v>
      </c>
      <c r="I195" s="210"/>
      <c r="J195" s="210"/>
      <c r="K195" s="210"/>
      <c r="L195" s="214"/>
      <c r="M195" s="215"/>
      <c r="N195" s="216"/>
      <c r="O195" s="216"/>
      <c r="P195" s="216"/>
      <c r="Q195" s="216"/>
      <c r="R195" s="216"/>
      <c r="S195" s="216"/>
      <c r="T195" s="217"/>
      <c r="AT195" s="218" t="s">
        <v>160</v>
      </c>
      <c r="AU195" s="218" t="s">
        <v>80</v>
      </c>
      <c r="AV195" s="14" t="s">
        <v>158</v>
      </c>
      <c r="AW195" s="14" t="s">
        <v>27</v>
      </c>
      <c r="AX195" s="14" t="s">
        <v>78</v>
      </c>
      <c r="AY195" s="218" t="s">
        <v>151</v>
      </c>
    </row>
    <row r="196" spans="2:65" s="11" customFormat="1" ht="22.9" customHeight="1">
      <c r="B196" s="162"/>
      <c r="C196" s="163"/>
      <c r="D196" s="164" t="s">
        <v>70</v>
      </c>
      <c r="E196" s="175" t="s">
        <v>80</v>
      </c>
      <c r="F196" s="175" t="s">
        <v>789</v>
      </c>
      <c r="G196" s="163"/>
      <c r="H196" s="163"/>
      <c r="I196" s="163"/>
      <c r="J196" s="176">
        <f>BK196</f>
        <v>0</v>
      </c>
      <c r="K196" s="163"/>
      <c r="L196" s="167"/>
      <c r="M196" s="168"/>
      <c r="N196" s="169"/>
      <c r="O196" s="169"/>
      <c r="P196" s="170">
        <f>SUM(P197:P215)</f>
        <v>8.0886449999999996</v>
      </c>
      <c r="Q196" s="169"/>
      <c r="R196" s="170">
        <f>SUM(R197:R215)</f>
        <v>2.8428752000000008</v>
      </c>
      <c r="S196" s="169"/>
      <c r="T196" s="171">
        <f>SUM(T197:T215)</f>
        <v>0</v>
      </c>
      <c r="AR196" s="172" t="s">
        <v>78</v>
      </c>
      <c r="AT196" s="173" t="s">
        <v>70</v>
      </c>
      <c r="AU196" s="173" t="s">
        <v>78</v>
      </c>
      <c r="AY196" s="172" t="s">
        <v>151</v>
      </c>
      <c r="BK196" s="174">
        <f>SUM(BK197:BK215)</f>
        <v>0</v>
      </c>
    </row>
    <row r="197" spans="2:65" s="1" customFormat="1" ht="24" customHeight="1">
      <c r="B197" s="31"/>
      <c r="C197" s="177" t="s">
        <v>216</v>
      </c>
      <c r="D197" s="177" t="s">
        <v>153</v>
      </c>
      <c r="E197" s="178" t="s">
        <v>790</v>
      </c>
      <c r="F197" s="179" t="s">
        <v>791</v>
      </c>
      <c r="G197" s="180" t="s">
        <v>187</v>
      </c>
      <c r="H197" s="181">
        <v>1.2170000000000001</v>
      </c>
      <c r="I197" s="182"/>
      <c r="J197" s="182">
        <f>ROUND(I197*H197,2)</f>
        <v>0</v>
      </c>
      <c r="K197" s="179" t="s">
        <v>1</v>
      </c>
      <c r="L197" s="35"/>
      <c r="M197" s="183" t="s">
        <v>1</v>
      </c>
      <c r="N197" s="184" t="s">
        <v>36</v>
      </c>
      <c r="O197" s="185">
        <v>0.96499999999999997</v>
      </c>
      <c r="P197" s="185">
        <f>O197*H197</f>
        <v>1.1744050000000001</v>
      </c>
      <c r="Q197" s="185">
        <v>2.16</v>
      </c>
      <c r="R197" s="185">
        <f>Q197*H197</f>
        <v>2.6287200000000004</v>
      </c>
      <c r="S197" s="185">
        <v>0</v>
      </c>
      <c r="T197" s="186">
        <f>S197*H197</f>
        <v>0</v>
      </c>
      <c r="AR197" s="187" t="s">
        <v>158</v>
      </c>
      <c r="AT197" s="187" t="s">
        <v>153</v>
      </c>
      <c r="AU197" s="187" t="s">
        <v>80</v>
      </c>
      <c r="AY197" s="17" t="s">
        <v>151</v>
      </c>
      <c r="BE197" s="188">
        <f>IF(N197="základní",J197,0)</f>
        <v>0</v>
      </c>
      <c r="BF197" s="188">
        <f>IF(N197="snížená",J197,0)</f>
        <v>0</v>
      </c>
      <c r="BG197" s="188">
        <f>IF(N197="zákl. přenesená",J197,0)</f>
        <v>0</v>
      </c>
      <c r="BH197" s="188">
        <f>IF(N197="sníž. přenesená",J197,0)</f>
        <v>0</v>
      </c>
      <c r="BI197" s="188">
        <f>IF(N197="nulová",J197,0)</f>
        <v>0</v>
      </c>
      <c r="BJ197" s="17" t="s">
        <v>78</v>
      </c>
      <c r="BK197" s="188">
        <f>ROUND(I197*H197,2)</f>
        <v>0</v>
      </c>
      <c r="BL197" s="17" t="s">
        <v>158</v>
      </c>
      <c r="BM197" s="187" t="s">
        <v>792</v>
      </c>
    </row>
    <row r="198" spans="2:65" s="12" customFormat="1" ht="11.25">
      <c r="B198" s="189"/>
      <c r="C198" s="190"/>
      <c r="D198" s="191" t="s">
        <v>160</v>
      </c>
      <c r="E198" s="192" t="s">
        <v>1</v>
      </c>
      <c r="F198" s="193" t="s">
        <v>793</v>
      </c>
      <c r="G198" s="190"/>
      <c r="H198" s="192" t="s">
        <v>1</v>
      </c>
      <c r="I198" s="190"/>
      <c r="J198" s="190"/>
      <c r="K198" s="190"/>
      <c r="L198" s="194"/>
      <c r="M198" s="195"/>
      <c r="N198" s="196"/>
      <c r="O198" s="196"/>
      <c r="P198" s="196"/>
      <c r="Q198" s="196"/>
      <c r="R198" s="196"/>
      <c r="S198" s="196"/>
      <c r="T198" s="197"/>
      <c r="AT198" s="198" t="s">
        <v>160</v>
      </c>
      <c r="AU198" s="198" t="s">
        <v>80</v>
      </c>
      <c r="AV198" s="12" t="s">
        <v>78</v>
      </c>
      <c r="AW198" s="12" t="s">
        <v>27</v>
      </c>
      <c r="AX198" s="12" t="s">
        <v>71</v>
      </c>
      <c r="AY198" s="198" t="s">
        <v>151</v>
      </c>
    </row>
    <row r="199" spans="2:65" s="13" customFormat="1" ht="11.25">
      <c r="B199" s="199"/>
      <c r="C199" s="200"/>
      <c r="D199" s="191" t="s">
        <v>160</v>
      </c>
      <c r="E199" s="201" t="s">
        <v>1</v>
      </c>
      <c r="F199" s="202" t="s">
        <v>794</v>
      </c>
      <c r="G199" s="200"/>
      <c r="H199" s="203">
        <v>1.2170000000000001</v>
      </c>
      <c r="I199" s="200"/>
      <c r="J199" s="200"/>
      <c r="K199" s="200"/>
      <c r="L199" s="204"/>
      <c r="M199" s="205"/>
      <c r="N199" s="206"/>
      <c r="O199" s="206"/>
      <c r="P199" s="206"/>
      <c r="Q199" s="206"/>
      <c r="R199" s="206"/>
      <c r="S199" s="206"/>
      <c r="T199" s="207"/>
      <c r="AT199" s="208" t="s">
        <v>160</v>
      </c>
      <c r="AU199" s="208" t="s">
        <v>80</v>
      </c>
      <c r="AV199" s="13" t="s">
        <v>80</v>
      </c>
      <c r="AW199" s="13" t="s">
        <v>27</v>
      </c>
      <c r="AX199" s="13" t="s">
        <v>71</v>
      </c>
      <c r="AY199" s="208" t="s">
        <v>151</v>
      </c>
    </row>
    <row r="200" spans="2:65" s="14" customFormat="1" ht="11.25">
      <c r="B200" s="209"/>
      <c r="C200" s="210"/>
      <c r="D200" s="191" t="s">
        <v>160</v>
      </c>
      <c r="E200" s="211" t="s">
        <v>1</v>
      </c>
      <c r="F200" s="212" t="s">
        <v>165</v>
      </c>
      <c r="G200" s="210"/>
      <c r="H200" s="213">
        <v>1.2170000000000001</v>
      </c>
      <c r="I200" s="210"/>
      <c r="J200" s="210"/>
      <c r="K200" s="210"/>
      <c r="L200" s="214"/>
      <c r="M200" s="215"/>
      <c r="N200" s="216"/>
      <c r="O200" s="216"/>
      <c r="P200" s="216"/>
      <c r="Q200" s="216"/>
      <c r="R200" s="216"/>
      <c r="S200" s="216"/>
      <c r="T200" s="217"/>
      <c r="AT200" s="218" t="s">
        <v>160</v>
      </c>
      <c r="AU200" s="218" t="s">
        <v>80</v>
      </c>
      <c r="AV200" s="14" t="s">
        <v>158</v>
      </c>
      <c r="AW200" s="14" t="s">
        <v>27</v>
      </c>
      <c r="AX200" s="14" t="s">
        <v>78</v>
      </c>
      <c r="AY200" s="218" t="s">
        <v>151</v>
      </c>
    </row>
    <row r="201" spans="2:65" s="1" customFormat="1" ht="16.5" customHeight="1">
      <c r="B201" s="31"/>
      <c r="C201" s="177" t="s">
        <v>8</v>
      </c>
      <c r="D201" s="177" t="s">
        <v>153</v>
      </c>
      <c r="E201" s="178" t="s">
        <v>795</v>
      </c>
      <c r="F201" s="179" t="s">
        <v>796</v>
      </c>
      <c r="G201" s="180" t="s">
        <v>187</v>
      </c>
      <c r="H201" s="181">
        <v>2.7650000000000001</v>
      </c>
      <c r="I201" s="182"/>
      <c r="J201" s="182">
        <f>ROUND(I201*H201,2)</f>
        <v>0</v>
      </c>
      <c r="K201" s="179" t="s">
        <v>1</v>
      </c>
      <c r="L201" s="35"/>
      <c r="M201" s="183" t="s">
        <v>1</v>
      </c>
      <c r="N201" s="184" t="s">
        <v>36</v>
      </c>
      <c r="O201" s="185">
        <v>0.69599999999999995</v>
      </c>
      <c r="P201" s="185">
        <f>O201*H201</f>
        <v>1.9244399999999999</v>
      </c>
      <c r="Q201" s="185">
        <v>0</v>
      </c>
      <c r="R201" s="185">
        <f>Q201*H201</f>
        <v>0</v>
      </c>
      <c r="S201" s="185">
        <v>0</v>
      </c>
      <c r="T201" s="186">
        <f>S201*H201</f>
        <v>0</v>
      </c>
      <c r="AR201" s="187" t="s">
        <v>158</v>
      </c>
      <c r="AT201" s="187" t="s">
        <v>153</v>
      </c>
      <c r="AU201" s="187" t="s">
        <v>80</v>
      </c>
      <c r="AY201" s="17" t="s">
        <v>151</v>
      </c>
      <c r="BE201" s="188">
        <f>IF(N201="základní",J201,0)</f>
        <v>0</v>
      </c>
      <c r="BF201" s="188">
        <f>IF(N201="snížená",J201,0)</f>
        <v>0</v>
      </c>
      <c r="BG201" s="188">
        <f>IF(N201="zákl. přenesená",J201,0)</f>
        <v>0</v>
      </c>
      <c r="BH201" s="188">
        <f>IF(N201="sníž. přenesená",J201,0)</f>
        <v>0</v>
      </c>
      <c r="BI201" s="188">
        <f>IF(N201="nulová",J201,0)</f>
        <v>0</v>
      </c>
      <c r="BJ201" s="17" t="s">
        <v>78</v>
      </c>
      <c r="BK201" s="188">
        <f>ROUND(I201*H201,2)</f>
        <v>0</v>
      </c>
      <c r="BL201" s="17" t="s">
        <v>158</v>
      </c>
      <c r="BM201" s="187" t="s">
        <v>797</v>
      </c>
    </row>
    <row r="202" spans="2:65" s="12" customFormat="1" ht="11.25">
      <c r="B202" s="189"/>
      <c r="C202" s="190"/>
      <c r="D202" s="191" t="s">
        <v>160</v>
      </c>
      <c r="E202" s="192" t="s">
        <v>1</v>
      </c>
      <c r="F202" s="193" t="s">
        <v>798</v>
      </c>
      <c r="G202" s="190"/>
      <c r="H202" s="192" t="s">
        <v>1</v>
      </c>
      <c r="I202" s="190"/>
      <c r="J202" s="190"/>
      <c r="K202" s="190"/>
      <c r="L202" s="194"/>
      <c r="M202" s="195"/>
      <c r="N202" s="196"/>
      <c r="O202" s="196"/>
      <c r="P202" s="196"/>
      <c r="Q202" s="196"/>
      <c r="R202" s="196"/>
      <c r="S202" s="196"/>
      <c r="T202" s="197"/>
      <c r="AT202" s="198" t="s">
        <v>160</v>
      </c>
      <c r="AU202" s="198" t="s">
        <v>80</v>
      </c>
      <c r="AV202" s="12" t="s">
        <v>78</v>
      </c>
      <c r="AW202" s="12" t="s">
        <v>27</v>
      </c>
      <c r="AX202" s="12" t="s">
        <v>71</v>
      </c>
      <c r="AY202" s="198" t="s">
        <v>151</v>
      </c>
    </row>
    <row r="203" spans="2:65" s="13" customFormat="1" ht="11.25">
      <c r="B203" s="199"/>
      <c r="C203" s="200"/>
      <c r="D203" s="191" t="s">
        <v>160</v>
      </c>
      <c r="E203" s="201" t="s">
        <v>1</v>
      </c>
      <c r="F203" s="202" t="s">
        <v>799</v>
      </c>
      <c r="G203" s="200"/>
      <c r="H203" s="203">
        <v>2.7650000000000001</v>
      </c>
      <c r="I203" s="200"/>
      <c r="J203" s="200"/>
      <c r="K203" s="200"/>
      <c r="L203" s="204"/>
      <c r="M203" s="205"/>
      <c r="N203" s="206"/>
      <c r="O203" s="206"/>
      <c r="P203" s="206"/>
      <c r="Q203" s="206"/>
      <c r="R203" s="206"/>
      <c r="S203" s="206"/>
      <c r="T203" s="207"/>
      <c r="AT203" s="208" t="s">
        <v>160</v>
      </c>
      <c r="AU203" s="208" t="s">
        <v>80</v>
      </c>
      <c r="AV203" s="13" t="s">
        <v>80</v>
      </c>
      <c r="AW203" s="13" t="s">
        <v>27</v>
      </c>
      <c r="AX203" s="13" t="s">
        <v>71</v>
      </c>
      <c r="AY203" s="208" t="s">
        <v>151</v>
      </c>
    </row>
    <row r="204" spans="2:65" s="14" customFormat="1" ht="11.25">
      <c r="B204" s="209"/>
      <c r="C204" s="210"/>
      <c r="D204" s="191" t="s">
        <v>160</v>
      </c>
      <c r="E204" s="211" t="s">
        <v>1</v>
      </c>
      <c r="F204" s="212" t="s">
        <v>165</v>
      </c>
      <c r="G204" s="210"/>
      <c r="H204" s="213">
        <v>2.7650000000000001</v>
      </c>
      <c r="I204" s="210"/>
      <c r="J204" s="210"/>
      <c r="K204" s="210"/>
      <c r="L204" s="214"/>
      <c r="M204" s="215"/>
      <c r="N204" s="216"/>
      <c r="O204" s="216"/>
      <c r="P204" s="216"/>
      <c r="Q204" s="216"/>
      <c r="R204" s="216"/>
      <c r="S204" s="216"/>
      <c r="T204" s="217"/>
      <c r="AT204" s="218" t="s">
        <v>160</v>
      </c>
      <c r="AU204" s="218" t="s">
        <v>80</v>
      </c>
      <c r="AV204" s="14" t="s">
        <v>158</v>
      </c>
      <c r="AW204" s="14" t="s">
        <v>27</v>
      </c>
      <c r="AX204" s="14" t="s">
        <v>78</v>
      </c>
      <c r="AY204" s="218" t="s">
        <v>151</v>
      </c>
    </row>
    <row r="205" spans="2:65" s="1" customFormat="1" ht="16.5" customHeight="1">
      <c r="B205" s="31"/>
      <c r="C205" s="177" t="s">
        <v>232</v>
      </c>
      <c r="D205" s="177" t="s">
        <v>153</v>
      </c>
      <c r="E205" s="178" t="s">
        <v>800</v>
      </c>
      <c r="F205" s="179" t="s">
        <v>801</v>
      </c>
      <c r="G205" s="180" t="s">
        <v>156</v>
      </c>
      <c r="H205" s="181">
        <v>3.44</v>
      </c>
      <c r="I205" s="182"/>
      <c r="J205" s="182">
        <f>ROUND(I205*H205,2)</f>
        <v>0</v>
      </c>
      <c r="K205" s="179" t="s">
        <v>1</v>
      </c>
      <c r="L205" s="35"/>
      <c r="M205" s="183" t="s">
        <v>1</v>
      </c>
      <c r="N205" s="184" t="s">
        <v>36</v>
      </c>
      <c r="O205" s="185">
        <v>0.36399999999999999</v>
      </c>
      <c r="P205" s="185">
        <f>O205*H205</f>
        <v>1.2521599999999999</v>
      </c>
      <c r="Q205" s="185">
        <v>1.0300000000000001E-3</v>
      </c>
      <c r="R205" s="185">
        <f>Q205*H205</f>
        <v>3.5432000000000003E-3</v>
      </c>
      <c r="S205" s="185">
        <v>0</v>
      </c>
      <c r="T205" s="186">
        <f>S205*H205</f>
        <v>0</v>
      </c>
      <c r="AR205" s="187" t="s">
        <v>158</v>
      </c>
      <c r="AT205" s="187" t="s">
        <v>153</v>
      </c>
      <c r="AU205" s="187" t="s">
        <v>80</v>
      </c>
      <c r="AY205" s="17" t="s">
        <v>151</v>
      </c>
      <c r="BE205" s="188">
        <f>IF(N205="základní",J205,0)</f>
        <v>0</v>
      </c>
      <c r="BF205" s="188">
        <f>IF(N205="snížená",J205,0)</f>
        <v>0</v>
      </c>
      <c r="BG205" s="188">
        <f>IF(N205="zákl. přenesená",J205,0)</f>
        <v>0</v>
      </c>
      <c r="BH205" s="188">
        <f>IF(N205="sníž. přenesená",J205,0)</f>
        <v>0</v>
      </c>
      <c r="BI205" s="188">
        <f>IF(N205="nulová",J205,0)</f>
        <v>0</v>
      </c>
      <c r="BJ205" s="17" t="s">
        <v>78</v>
      </c>
      <c r="BK205" s="188">
        <f>ROUND(I205*H205,2)</f>
        <v>0</v>
      </c>
      <c r="BL205" s="17" t="s">
        <v>158</v>
      </c>
      <c r="BM205" s="187" t="s">
        <v>802</v>
      </c>
    </row>
    <row r="206" spans="2:65" s="12" customFormat="1" ht="11.25">
      <c r="B206" s="189"/>
      <c r="C206" s="190"/>
      <c r="D206" s="191" t="s">
        <v>160</v>
      </c>
      <c r="E206" s="192" t="s">
        <v>1</v>
      </c>
      <c r="F206" s="193" t="s">
        <v>803</v>
      </c>
      <c r="G206" s="190"/>
      <c r="H206" s="192" t="s">
        <v>1</v>
      </c>
      <c r="I206" s="190"/>
      <c r="J206" s="190"/>
      <c r="K206" s="190"/>
      <c r="L206" s="194"/>
      <c r="M206" s="195"/>
      <c r="N206" s="196"/>
      <c r="O206" s="196"/>
      <c r="P206" s="196"/>
      <c r="Q206" s="196"/>
      <c r="R206" s="196"/>
      <c r="S206" s="196"/>
      <c r="T206" s="197"/>
      <c r="AT206" s="198" t="s">
        <v>160</v>
      </c>
      <c r="AU206" s="198" t="s">
        <v>80</v>
      </c>
      <c r="AV206" s="12" t="s">
        <v>78</v>
      </c>
      <c r="AW206" s="12" t="s">
        <v>27</v>
      </c>
      <c r="AX206" s="12" t="s">
        <v>71</v>
      </c>
      <c r="AY206" s="198" t="s">
        <v>151</v>
      </c>
    </row>
    <row r="207" spans="2:65" s="13" customFormat="1" ht="11.25">
      <c r="B207" s="199"/>
      <c r="C207" s="200"/>
      <c r="D207" s="191" t="s">
        <v>160</v>
      </c>
      <c r="E207" s="201" t="s">
        <v>1</v>
      </c>
      <c r="F207" s="202" t="s">
        <v>804</v>
      </c>
      <c r="G207" s="200"/>
      <c r="H207" s="203">
        <v>2.16</v>
      </c>
      <c r="I207" s="200"/>
      <c r="J207" s="200"/>
      <c r="K207" s="200"/>
      <c r="L207" s="204"/>
      <c r="M207" s="205"/>
      <c r="N207" s="206"/>
      <c r="O207" s="206"/>
      <c r="P207" s="206"/>
      <c r="Q207" s="206"/>
      <c r="R207" s="206"/>
      <c r="S207" s="206"/>
      <c r="T207" s="207"/>
      <c r="AT207" s="208" t="s">
        <v>160</v>
      </c>
      <c r="AU207" s="208" t="s">
        <v>80</v>
      </c>
      <c r="AV207" s="13" t="s">
        <v>80</v>
      </c>
      <c r="AW207" s="13" t="s">
        <v>27</v>
      </c>
      <c r="AX207" s="13" t="s">
        <v>71</v>
      </c>
      <c r="AY207" s="208" t="s">
        <v>151</v>
      </c>
    </row>
    <row r="208" spans="2:65" s="13" customFormat="1" ht="11.25">
      <c r="B208" s="199"/>
      <c r="C208" s="200"/>
      <c r="D208" s="191" t="s">
        <v>160</v>
      </c>
      <c r="E208" s="201" t="s">
        <v>1</v>
      </c>
      <c r="F208" s="202" t="s">
        <v>805</v>
      </c>
      <c r="G208" s="200"/>
      <c r="H208" s="203">
        <v>1.28</v>
      </c>
      <c r="I208" s="200"/>
      <c r="J208" s="200"/>
      <c r="K208" s="200"/>
      <c r="L208" s="204"/>
      <c r="M208" s="205"/>
      <c r="N208" s="206"/>
      <c r="O208" s="206"/>
      <c r="P208" s="206"/>
      <c r="Q208" s="206"/>
      <c r="R208" s="206"/>
      <c r="S208" s="206"/>
      <c r="T208" s="207"/>
      <c r="AT208" s="208" t="s">
        <v>160</v>
      </c>
      <c r="AU208" s="208" t="s">
        <v>80</v>
      </c>
      <c r="AV208" s="13" t="s">
        <v>80</v>
      </c>
      <c r="AW208" s="13" t="s">
        <v>27</v>
      </c>
      <c r="AX208" s="13" t="s">
        <v>71</v>
      </c>
      <c r="AY208" s="208" t="s">
        <v>151</v>
      </c>
    </row>
    <row r="209" spans="2:65" s="14" customFormat="1" ht="11.25">
      <c r="B209" s="209"/>
      <c r="C209" s="210"/>
      <c r="D209" s="191" t="s">
        <v>160</v>
      </c>
      <c r="E209" s="211" t="s">
        <v>1</v>
      </c>
      <c r="F209" s="212" t="s">
        <v>165</v>
      </c>
      <c r="G209" s="210"/>
      <c r="H209" s="213">
        <v>3.4400000000000004</v>
      </c>
      <c r="I209" s="210"/>
      <c r="J209" s="210"/>
      <c r="K209" s="210"/>
      <c r="L209" s="214"/>
      <c r="M209" s="215"/>
      <c r="N209" s="216"/>
      <c r="O209" s="216"/>
      <c r="P209" s="216"/>
      <c r="Q209" s="216"/>
      <c r="R209" s="216"/>
      <c r="S209" s="216"/>
      <c r="T209" s="217"/>
      <c r="AT209" s="218" t="s">
        <v>160</v>
      </c>
      <c r="AU209" s="218" t="s">
        <v>80</v>
      </c>
      <c r="AV209" s="14" t="s">
        <v>158</v>
      </c>
      <c r="AW209" s="14" t="s">
        <v>27</v>
      </c>
      <c r="AX209" s="14" t="s">
        <v>78</v>
      </c>
      <c r="AY209" s="218" t="s">
        <v>151</v>
      </c>
    </row>
    <row r="210" spans="2:65" s="1" customFormat="1" ht="16.5" customHeight="1">
      <c r="B210" s="31"/>
      <c r="C210" s="177" t="s">
        <v>239</v>
      </c>
      <c r="D210" s="177" t="s">
        <v>153</v>
      </c>
      <c r="E210" s="178" t="s">
        <v>806</v>
      </c>
      <c r="F210" s="179" t="s">
        <v>807</v>
      </c>
      <c r="G210" s="180" t="s">
        <v>156</v>
      </c>
      <c r="H210" s="181">
        <v>3.44</v>
      </c>
      <c r="I210" s="182"/>
      <c r="J210" s="182">
        <f>ROUND(I210*H210,2)</f>
        <v>0</v>
      </c>
      <c r="K210" s="179" t="s">
        <v>1</v>
      </c>
      <c r="L210" s="35"/>
      <c r="M210" s="183" t="s">
        <v>1</v>
      </c>
      <c r="N210" s="184" t="s">
        <v>36</v>
      </c>
      <c r="O210" s="185">
        <v>0.20100000000000001</v>
      </c>
      <c r="P210" s="185">
        <f>O210*H210</f>
        <v>0.69144000000000005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AR210" s="187" t="s">
        <v>158</v>
      </c>
      <c r="AT210" s="187" t="s">
        <v>153</v>
      </c>
      <c r="AU210" s="187" t="s">
        <v>80</v>
      </c>
      <c r="AY210" s="17" t="s">
        <v>151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7" t="s">
        <v>78</v>
      </c>
      <c r="BK210" s="188">
        <f>ROUND(I210*H210,2)</f>
        <v>0</v>
      </c>
      <c r="BL210" s="17" t="s">
        <v>158</v>
      </c>
      <c r="BM210" s="187" t="s">
        <v>808</v>
      </c>
    </row>
    <row r="211" spans="2:65" s="12" customFormat="1" ht="11.25">
      <c r="B211" s="189"/>
      <c r="C211" s="190"/>
      <c r="D211" s="191" t="s">
        <v>160</v>
      </c>
      <c r="E211" s="192" t="s">
        <v>1</v>
      </c>
      <c r="F211" s="193" t="s">
        <v>803</v>
      </c>
      <c r="G211" s="190"/>
      <c r="H211" s="192" t="s">
        <v>1</v>
      </c>
      <c r="I211" s="190"/>
      <c r="J211" s="190"/>
      <c r="K211" s="190"/>
      <c r="L211" s="194"/>
      <c r="M211" s="195"/>
      <c r="N211" s="196"/>
      <c r="O211" s="196"/>
      <c r="P211" s="196"/>
      <c r="Q211" s="196"/>
      <c r="R211" s="196"/>
      <c r="S211" s="196"/>
      <c r="T211" s="197"/>
      <c r="AT211" s="198" t="s">
        <v>160</v>
      </c>
      <c r="AU211" s="198" t="s">
        <v>80</v>
      </c>
      <c r="AV211" s="12" t="s">
        <v>78</v>
      </c>
      <c r="AW211" s="12" t="s">
        <v>27</v>
      </c>
      <c r="AX211" s="12" t="s">
        <v>71</v>
      </c>
      <c r="AY211" s="198" t="s">
        <v>151</v>
      </c>
    </row>
    <row r="212" spans="2:65" s="13" customFormat="1" ht="11.25">
      <c r="B212" s="199"/>
      <c r="C212" s="200"/>
      <c r="D212" s="191" t="s">
        <v>160</v>
      </c>
      <c r="E212" s="201" t="s">
        <v>1</v>
      </c>
      <c r="F212" s="202" t="s">
        <v>804</v>
      </c>
      <c r="G212" s="200"/>
      <c r="H212" s="203">
        <v>2.16</v>
      </c>
      <c r="I212" s="200"/>
      <c r="J212" s="200"/>
      <c r="K212" s="200"/>
      <c r="L212" s="204"/>
      <c r="M212" s="205"/>
      <c r="N212" s="206"/>
      <c r="O212" s="206"/>
      <c r="P212" s="206"/>
      <c r="Q212" s="206"/>
      <c r="R212" s="206"/>
      <c r="S212" s="206"/>
      <c r="T212" s="207"/>
      <c r="AT212" s="208" t="s">
        <v>160</v>
      </c>
      <c r="AU212" s="208" t="s">
        <v>80</v>
      </c>
      <c r="AV212" s="13" t="s">
        <v>80</v>
      </c>
      <c r="AW212" s="13" t="s">
        <v>27</v>
      </c>
      <c r="AX212" s="13" t="s">
        <v>71</v>
      </c>
      <c r="AY212" s="208" t="s">
        <v>151</v>
      </c>
    </row>
    <row r="213" spans="2:65" s="13" customFormat="1" ht="11.25">
      <c r="B213" s="199"/>
      <c r="C213" s="200"/>
      <c r="D213" s="191" t="s">
        <v>160</v>
      </c>
      <c r="E213" s="201" t="s">
        <v>1</v>
      </c>
      <c r="F213" s="202" t="s">
        <v>805</v>
      </c>
      <c r="G213" s="200"/>
      <c r="H213" s="203">
        <v>1.28</v>
      </c>
      <c r="I213" s="200"/>
      <c r="J213" s="200"/>
      <c r="K213" s="200"/>
      <c r="L213" s="204"/>
      <c r="M213" s="205"/>
      <c r="N213" s="206"/>
      <c r="O213" s="206"/>
      <c r="P213" s="206"/>
      <c r="Q213" s="206"/>
      <c r="R213" s="206"/>
      <c r="S213" s="206"/>
      <c r="T213" s="207"/>
      <c r="AT213" s="208" t="s">
        <v>160</v>
      </c>
      <c r="AU213" s="208" t="s">
        <v>80</v>
      </c>
      <c r="AV213" s="13" t="s">
        <v>80</v>
      </c>
      <c r="AW213" s="13" t="s">
        <v>27</v>
      </c>
      <c r="AX213" s="13" t="s">
        <v>71</v>
      </c>
      <c r="AY213" s="208" t="s">
        <v>151</v>
      </c>
    </row>
    <row r="214" spans="2:65" s="14" customFormat="1" ht="11.25">
      <c r="B214" s="209"/>
      <c r="C214" s="210"/>
      <c r="D214" s="191" t="s">
        <v>160</v>
      </c>
      <c r="E214" s="211" t="s">
        <v>1</v>
      </c>
      <c r="F214" s="212" t="s">
        <v>165</v>
      </c>
      <c r="G214" s="210"/>
      <c r="H214" s="213">
        <v>3.4400000000000004</v>
      </c>
      <c r="I214" s="210"/>
      <c r="J214" s="210"/>
      <c r="K214" s="210"/>
      <c r="L214" s="214"/>
      <c r="M214" s="215"/>
      <c r="N214" s="216"/>
      <c r="O214" s="216"/>
      <c r="P214" s="216"/>
      <c r="Q214" s="216"/>
      <c r="R214" s="216"/>
      <c r="S214" s="216"/>
      <c r="T214" s="217"/>
      <c r="AT214" s="218" t="s">
        <v>160</v>
      </c>
      <c r="AU214" s="218" t="s">
        <v>80</v>
      </c>
      <c r="AV214" s="14" t="s">
        <v>158</v>
      </c>
      <c r="AW214" s="14" t="s">
        <v>27</v>
      </c>
      <c r="AX214" s="14" t="s">
        <v>78</v>
      </c>
      <c r="AY214" s="218" t="s">
        <v>151</v>
      </c>
    </row>
    <row r="215" spans="2:65" s="1" customFormat="1" ht="16.5" customHeight="1">
      <c r="B215" s="31"/>
      <c r="C215" s="177" t="s">
        <v>245</v>
      </c>
      <c r="D215" s="177" t="s">
        <v>153</v>
      </c>
      <c r="E215" s="178" t="s">
        <v>809</v>
      </c>
      <c r="F215" s="179" t="s">
        <v>810</v>
      </c>
      <c r="G215" s="180" t="s">
        <v>248</v>
      </c>
      <c r="H215" s="181">
        <v>0.2</v>
      </c>
      <c r="I215" s="182"/>
      <c r="J215" s="182">
        <f>ROUND(I215*H215,2)</f>
        <v>0</v>
      </c>
      <c r="K215" s="179" t="s">
        <v>230</v>
      </c>
      <c r="L215" s="35"/>
      <c r="M215" s="183" t="s">
        <v>1</v>
      </c>
      <c r="N215" s="184" t="s">
        <v>36</v>
      </c>
      <c r="O215" s="185">
        <v>15.231</v>
      </c>
      <c r="P215" s="185">
        <f>O215*H215</f>
        <v>3.0462000000000002</v>
      </c>
      <c r="Q215" s="185">
        <v>1.0530600000000001</v>
      </c>
      <c r="R215" s="185">
        <f>Q215*H215</f>
        <v>0.21061200000000002</v>
      </c>
      <c r="S215" s="185">
        <v>0</v>
      </c>
      <c r="T215" s="186">
        <f>S215*H215</f>
        <v>0</v>
      </c>
      <c r="AR215" s="187" t="s">
        <v>158</v>
      </c>
      <c r="AT215" s="187" t="s">
        <v>153</v>
      </c>
      <c r="AU215" s="187" t="s">
        <v>80</v>
      </c>
      <c r="AY215" s="17" t="s">
        <v>151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17" t="s">
        <v>78</v>
      </c>
      <c r="BK215" s="188">
        <f>ROUND(I215*H215,2)</f>
        <v>0</v>
      </c>
      <c r="BL215" s="17" t="s">
        <v>158</v>
      </c>
      <c r="BM215" s="187" t="s">
        <v>811</v>
      </c>
    </row>
    <row r="216" spans="2:65" s="11" customFormat="1" ht="22.9" customHeight="1">
      <c r="B216" s="162"/>
      <c r="C216" s="163"/>
      <c r="D216" s="164" t="s">
        <v>70</v>
      </c>
      <c r="E216" s="175" t="s">
        <v>524</v>
      </c>
      <c r="F216" s="175" t="s">
        <v>709</v>
      </c>
      <c r="G216" s="163"/>
      <c r="H216" s="163"/>
      <c r="I216" s="163"/>
      <c r="J216" s="176">
        <f>BK216</f>
        <v>0</v>
      </c>
      <c r="K216" s="163"/>
      <c r="L216" s="167"/>
      <c r="M216" s="168"/>
      <c r="N216" s="169"/>
      <c r="O216" s="169"/>
      <c r="P216" s="170">
        <f>SUM(P217:P224)</f>
        <v>4.2119999999999997</v>
      </c>
      <c r="Q216" s="169"/>
      <c r="R216" s="170">
        <f>SUM(R217:R224)</f>
        <v>2.5275900000000004</v>
      </c>
      <c r="S216" s="169"/>
      <c r="T216" s="171">
        <f>SUM(T217:T224)</f>
        <v>0</v>
      </c>
      <c r="AR216" s="172" t="s">
        <v>78</v>
      </c>
      <c r="AT216" s="173" t="s">
        <v>70</v>
      </c>
      <c r="AU216" s="173" t="s">
        <v>78</v>
      </c>
      <c r="AY216" s="172" t="s">
        <v>151</v>
      </c>
      <c r="BK216" s="174">
        <f>SUM(BK217:BK224)</f>
        <v>0</v>
      </c>
    </row>
    <row r="217" spans="2:65" s="1" customFormat="1" ht="24" customHeight="1">
      <c r="B217" s="31"/>
      <c r="C217" s="177" t="s">
        <v>663</v>
      </c>
      <c r="D217" s="177" t="s">
        <v>153</v>
      </c>
      <c r="E217" s="178" t="s">
        <v>812</v>
      </c>
      <c r="F217" s="179" t="s">
        <v>813</v>
      </c>
      <c r="G217" s="180" t="s">
        <v>173</v>
      </c>
      <c r="H217" s="181">
        <v>19.5</v>
      </c>
      <c r="I217" s="182"/>
      <c r="J217" s="182">
        <f>ROUND(I217*H217,2)</f>
        <v>0</v>
      </c>
      <c r="K217" s="179" t="s">
        <v>1</v>
      </c>
      <c r="L217" s="35"/>
      <c r="M217" s="183" t="s">
        <v>1</v>
      </c>
      <c r="N217" s="184" t="s">
        <v>36</v>
      </c>
      <c r="O217" s="185">
        <v>0.216</v>
      </c>
      <c r="P217" s="185">
        <f>O217*H217</f>
        <v>4.2119999999999997</v>
      </c>
      <c r="Q217" s="185">
        <v>0.12962000000000001</v>
      </c>
      <c r="R217" s="185">
        <f>Q217*H217</f>
        <v>2.5275900000000004</v>
      </c>
      <c r="S217" s="185">
        <v>0</v>
      </c>
      <c r="T217" s="186">
        <f>S217*H217</f>
        <v>0</v>
      </c>
      <c r="AR217" s="187" t="s">
        <v>158</v>
      </c>
      <c r="AT217" s="187" t="s">
        <v>153</v>
      </c>
      <c r="AU217" s="187" t="s">
        <v>80</v>
      </c>
      <c r="AY217" s="17" t="s">
        <v>151</v>
      </c>
      <c r="BE217" s="188">
        <f>IF(N217="základní",J217,0)</f>
        <v>0</v>
      </c>
      <c r="BF217" s="188">
        <f>IF(N217="snížená",J217,0)</f>
        <v>0</v>
      </c>
      <c r="BG217" s="188">
        <f>IF(N217="zákl. přenesená",J217,0)</f>
        <v>0</v>
      </c>
      <c r="BH217" s="188">
        <f>IF(N217="sníž. přenesená",J217,0)</f>
        <v>0</v>
      </c>
      <c r="BI217" s="188">
        <f>IF(N217="nulová",J217,0)</f>
        <v>0</v>
      </c>
      <c r="BJ217" s="17" t="s">
        <v>78</v>
      </c>
      <c r="BK217" s="188">
        <f>ROUND(I217*H217,2)</f>
        <v>0</v>
      </c>
      <c r="BL217" s="17" t="s">
        <v>158</v>
      </c>
      <c r="BM217" s="187" t="s">
        <v>814</v>
      </c>
    </row>
    <row r="218" spans="2:65" s="12" customFormat="1" ht="11.25">
      <c r="B218" s="189"/>
      <c r="C218" s="190"/>
      <c r="D218" s="191" t="s">
        <v>160</v>
      </c>
      <c r="E218" s="192" t="s">
        <v>1</v>
      </c>
      <c r="F218" s="193" t="s">
        <v>815</v>
      </c>
      <c r="G218" s="190"/>
      <c r="H218" s="192" t="s">
        <v>1</v>
      </c>
      <c r="I218" s="190"/>
      <c r="J218" s="190"/>
      <c r="K218" s="190"/>
      <c r="L218" s="194"/>
      <c r="M218" s="195"/>
      <c r="N218" s="196"/>
      <c r="O218" s="196"/>
      <c r="P218" s="196"/>
      <c r="Q218" s="196"/>
      <c r="R218" s="196"/>
      <c r="S218" s="196"/>
      <c r="T218" s="197"/>
      <c r="AT218" s="198" t="s">
        <v>160</v>
      </c>
      <c r="AU218" s="198" t="s">
        <v>80</v>
      </c>
      <c r="AV218" s="12" t="s">
        <v>78</v>
      </c>
      <c r="AW218" s="12" t="s">
        <v>27</v>
      </c>
      <c r="AX218" s="12" t="s">
        <v>71</v>
      </c>
      <c r="AY218" s="198" t="s">
        <v>151</v>
      </c>
    </row>
    <row r="219" spans="2:65" s="13" customFormat="1" ht="11.25">
      <c r="B219" s="199"/>
      <c r="C219" s="200"/>
      <c r="D219" s="191" t="s">
        <v>160</v>
      </c>
      <c r="E219" s="201" t="s">
        <v>1</v>
      </c>
      <c r="F219" s="202" t="s">
        <v>816</v>
      </c>
      <c r="G219" s="200"/>
      <c r="H219" s="203">
        <v>19.5</v>
      </c>
      <c r="I219" s="200"/>
      <c r="J219" s="200"/>
      <c r="K219" s="200"/>
      <c r="L219" s="204"/>
      <c r="M219" s="205"/>
      <c r="N219" s="206"/>
      <c r="O219" s="206"/>
      <c r="P219" s="206"/>
      <c r="Q219" s="206"/>
      <c r="R219" s="206"/>
      <c r="S219" s="206"/>
      <c r="T219" s="207"/>
      <c r="AT219" s="208" t="s">
        <v>160</v>
      </c>
      <c r="AU219" s="208" t="s">
        <v>80</v>
      </c>
      <c r="AV219" s="13" t="s">
        <v>80</v>
      </c>
      <c r="AW219" s="13" t="s">
        <v>27</v>
      </c>
      <c r="AX219" s="13" t="s">
        <v>71</v>
      </c>
      <c r="AY219" s="208" t="s">
        <v>151</v>
      </c>
    </row>
    <row r="220" spans="2:65" s="14" customFormat="1" ht="11.25">
      <c r="B220" s="209"/>
      <c r="C220" s="210"/>
      <c r="D220" s="191" t="s">
        <v>160</v>
      </c>
      <c r="E220" s="211" t="s">
        <v>1</v>
      </c>
      <c r="F220" s="212" t="s">
        <v>165</v>
      </c>
      <c r="G220" s="210"/>
      <c r="H220" s="213">
        <v>19.5</v>
      </c>
      <c r="I220" s="210"/>
      <c r="J220" s="210"/>
      <c r="K220" s="210"/>
      <c r="L220" s="214"/>
      <c r="M220" s="215"/>
      <c r="N220" s="216"/>
      <c r="O220" s="216"/>
      <c r="P220" s="216"/>
      <c r="Q220" s="216"/>
      <c r="R220" s="216"/>
      <c r="S220" s="216"/>
      <c r="T220" s="217"/>
      <c r="AT220" s="218" t="s">
        <v>160</v>
      </c>
      <c r="AU220" s="218" t="s">
        <v>80</v>
      </c>
      <c r="AV220" s="14" t="s">
        <v>158</v>
      </c>
      <c r="AW220" s="14" t="s">
        <v>27</v>
      </c>
      <c r="AX220" s="14" t="s">
        <v>78</v>
      </c>
      <c r="AY220" s="218" t="s">
        <v>151</v>
      </c>
    </row>
    <row r="221" spans="2:65" s="1" customFormat="1" ht="16.5" customHeight="1">
      <c r="B221" s="31"/>
      <c r="C221" s="219" t="s">
        <v>665</v>
      </c>
      <c r="D221" s="219" t="s">
        <v>279</v>
      </c>
      <c r="E221" s="220" t="s">
        <v>817</v>
      </c>
      <c r="F221" s="221" t="s">
        <v>818</v>
      </c>
      <c r="G221" s="222" t="s">
        <v>369</v>
      </c>
      <c r="H221" s="223">
        <v>20.475000000000001</v>
      </c>
      <c r="I221" s="224"/>
      <c r="J221" s="224">
        <f>ROUND(I221*H221,2)</f>
        <v>0</v>
      </c>
      <c r="K221" s="221" t="s">
        <v>1</v>
      </c>
      <c r="L221" s="225"/>
      <c r="M221" s="226" t="s">
        <v>1</v>
      </c>
      <c r="N221" s="227" t="s">
        <v>36</v>
      </c>
      <c r="O221" s="185">
        <v>0</v>
      </c>
      <c r="P221" s="185">
        <f>O221*H221</f>
        <v>0</v>
      </c>
      <c r="Q221" s="185">
        <v>0</v>
      </c>
      <c r="R221" s="185">
        <f>Q221*H221</f>
        <v>0</v>
      </c>
      <c r="S221" s="185">
        <v>0</v>
      </c>
      <c r="T221" s="186">
        <f>S221*H221</f>
        <v>0</v>
      </c>
      <c r="AR221" s="187" t="s">
        <v>177</v>
      </c>
      <c r="AT221" s="187" t="s">
        <v>279</v>
      </c>
      <c r="AU221" s="187" t="s">
        <v>80</v>
      </c>
      <c r="AY221" s="17" t="s">
        <v>151</v>
      </c>
      <c r="BE221" s="188">
        <f>IF(N221="základní",J221,0)</f>
        <v>0</v>
      </c>
      <c r="BF221" s="188">
        <f>IF(N221="snížená",J221,0)</f>
        <v>0</v>
      </c>
      <c r="BG221" s="188">
        <f>IF(N221="zákl. přenesená",J221,0)</f>
        <v>0</v>
      </c>
      <c r="BH221" s="188">
        <f>IF(N221="sníž. přenesená",J221,0)</f>
        <v>0</v>
      </c>
      <c r="BI221" s="188">
        <f>IF(N221="nulová",J221,0)</f>
        <v>0</v>
      </c>
      <c r="BJ221" s="17" t="s">
        <v>78</v>
      </c>
      <c r="BK221" s="188">
        <f>ROUND(I221*H221,2)</f>
        <v>0</v>
      </c>
      <c r="BL221" s="17" t="s">
        <v>158</v>
      </c>
      <c r="BM221" s="187" t="s">
        <v>819</v>
      </c>
    </row>
    <row r="222" spans="2:65" s="12" customFormat="1" ht="11.25">
      <c r="B222" s="189"/>
      <c r="C222" s="190"/>
      <c r="D222" s="191" t="s">
        <v>160</v>
      </c>
      <c r="E222" s="192" t="s">
        <v>1</v>
      </c>
      <c r="F222" s="193" t="s">
        <v>820</v>
      </c>
      <c r="G222" s="190"/>
      <c r="H222" s="192" t="s">
        <v>1</v>
      </c>
      <c r="I222" s="190"/>
      <c r="J222" s="190"/>
      <c r="K222" s="190"/>
      <c r="L222" s="194"/>
      <c r="M222" s="195"/>
      <c r="N222" s="196"/>
      <c r="O222" s="196"/>
      <c r="P222" s="196"/>
      <c r="Q222" s="196"/>
      <c r="R222" s="196"/>
      <c r="S222" s="196"/>
      <c r="T222" s="197"/>
      <c r="AT222" s="198" t="s">
        <v>160</v>
      </c>
      <c r="AU222" s="198" t="s">
        <v>80</v>
      </c>
      <c r="AV222" s="12" t="s">
        <v>78</v>
      </c>
      <c r="AW222" s="12" t="s">
        <v>27</v>
      </c>
      <c r="AX222" s="12" t="s">
        <v>71</v>
      </c>
      <c r="AY222" s="198" t="s">
        <v>151</v>
      </c>
    </row>
    <row r="223" spans="2:65" s="13" customFormat="1" ht="11.25">
      <c r="B223" s="199"/>
      <c r="C223" s="200"/>
      <c r="D223" s="191" t="s">
        <v>160</v>
      </c>
      <c r="E223" s="201" t="s">
        <v>1</v>
      </c>
      <c r="F223" s="202" t="s">
        <v>821</v>
      </c>
      <c r="G223" s="200"/>
      <c r="H223" s="203">
        <v>20.475000000000001</v>
      </c>
      <c r="I223" s="200"/>
      <c r="J223" s="200"/>
      <c r="K223" s="200"/>
      <c r="L223" s="204"/>
      <c r="M223" s="205"/>
      <c r="N223" s="206"/>
      <c r="O223" s="206"/>
      <c r="P223" s="206"/>
      <c r="Q223" s="206"/>
      <c r="R223" s="206"/>
      <c r="S223" s="206"/>
      <c r="T223" s="207"/>
      <c r="AT223" s="208" t="s">
        <v>160</v>
      </c>
      <c r="AU223" s="208" t="s">
        <v>80</v>
      </c>
      <c r="AV223" s="13" t="s">
        <v>80</v>
      </c>
      <c r="AW223" s="13" t="s">
        <v>27</v>
      </c>
      <c r="AX223" s="13" t="s">
        <v>71</v>
      </c>
      <c r="AY223" s="208" t="s">
        <v>151</v>
      </c>
    </row>
    <row r="224" spans="2:65" s="14" customFormat="1" ht="11.25">
      <c r="B224" s="209"/>
      <c r="C224" s="210"/>
      <c r="D224" s="191" t="s">
        <v>160</v>
      </c>
      <c r="E224" s="211" t="s">
        <v>1</v>
      </c>
      <c r="F224" s="212" t="s">
        <v>165</v>
      </c>
      <c r="G224" s="210"/>
      <c r="H224" s="213">
        <v>20.475000000000001</v>
      </c>
      <c r="I224" s="210"/>
      <c r="J224" s="210"/>
      <c r="K224" s="210"/>
      <c r="L224" s="214"/>
      <c r="M224" s="215"/>
      <c r="N224" s="216"/>
      <c r="O224" s="216"/>
      <c r="P224" s="216"/>
      <c r="Q224" s="216"/>
      <c r="R224" s="216"/>
      <c r="S224" s="216"/>
      <c r="T224" s="217"/>
      <c r="AT224" s="218" t="s">
        <v>160</v>
      </c>
      <c r="AU224" s="218" t="s">
        <v>80</v>
      </c>
      <c r="AV224" s="14" t="s">
        <v>158</v>
      </c>
      <c r="AW224" s="14" t="s">
        <v>27</v>
      </c>
      <c r="AX224" s="14" t="s">
        <v>78</v>
      </c>
      <c r="AY224" s="218" t="s">
        <v>151</v>
      </c>
    </row>
    <row r="225" spans="2:65" s="11" customFormat="1" ht="22.9" customHeight="1">
      <c r="B225" s="162"/>
      <c r="C225" s="163"/>
      <c r="D225" s="164" t="s">
        <v>70</v>
      </c>
      <c r="E225" s="175" t="s">
        <v>327</v>
      </c>
      <c r="F225" s="175" t="s">
        <v>328</v>
      </c>
      <c r="G225" s="163"/>
      <c r="H225" s="163"/>
      <c r="I225" s="163"/>
      <c r="J225" s="176">
        <f>BK225</f>
        <v>0</v>
      </c>
      <c r="K225" s="163"/>
      <c r="L225" s="167"/>
      <c r="M225" s="168"/>
      <c r="N225" s="169"/>
      <c r="O225" s="169"/>
      <c r="P225" s="170">
        <f>SUM(P226:P238)</f>
        <v>3.6280499999999996</v>
      </c>
      <c r="Q225" s="169"/>
      <c r="R225" s="170">
        <f>SUM(R226:R238)</f>
        <v>1.13625</v>
      </c>
      <c r="S225" s="169"/>
      <c r="T225" s="171">
        <f>SUM(T226:T238)</f>
        <v>0</v>
      </c>
      <c r="AR225" s="172" t="s">
        <v>78</v>
      </c>
      <c r="AT225" s="173" t="s">
        <v>70</v>
      </c>
      <c r="AU225" s="173" t="s">
        <v>78</v>
      </c>
      <c r="AY225" s="172" t="s">
        <v>151</v>
      </c>
      <c r="BK225" s="174">
        <f>SUM(BK226:BK238)</f>
        <v>0</v>
      </c>
    </row>
    <row r="226" spans="2:65" s="1" customFormat="1" ht="24" customHeight="1">
      <c r="B226" s="31"/>
      <c r="C226" s="177" t="s">
        <v>555</v>
      </c>
      <c r="D226" s="177" t="s">
        <v>153</v>
      </c>
      <c r="E226" s="178" t="s">
        <v>822</v>
      </c>
      <c r="F226" s="179" t="s">
        <v>823</v>
      </c>
      <c r="G226" s="180" t="s">
        <v>212</v>
      </c>
      <c r="H226" s="181">
        <v>1</v>
      </c>
      <c r="I226" s="182"/>
      <c r="J226" s="182">
        <f>ROUND(I226*H226,2)</f>
        <v>0</v>
      </c>
      <c r="K226" s="179" t="s">
        <v>1</v>
      </c>
      <c r="L226" s="35"/>
      <c r="M226" s="183" t="s">
        <v>1</v>
      </c>
      <c r="N226" s="184" t="s">
        <v>36</v>
      </c>
      <c r="O226" s="185">
        <v>0</v>
      </c>
      <c r="P226" s="185">
        <f>O226*H226</f>
        <v>0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AR226" s="187" t="s">
        <v>158</v>
      </c>
      <c r="AT226" s="187" t="s">
        <v>153</v>
      </c>
      <c r="AU226" s="187" t="s">
        <v>80</v>
      </c>
      <c r="AY226" s="17" t="s">
        <v>151</v>
      </c>
      <c r="BE226" s="188">
        <f>IF(N226="základní",J226,0)</f>
        <v>0</v>
      </c>
      <c r="BF226" s="188">
        <f>IF(N226="snížená",J226,0)</f>
        <v>0</v>
      </c>
      <c r="BG226" s="188">
        <f>IF(N226="zákl. přenesená",J226,0)</f>
        <v>0</v>
      </c>
      <c r="BH226" s="188">
        <f>IF(N226="sníž. přenesená",J226,0)</f>
        <v>0</v>
      </c>
      <c r="BI226" s="188">
        <f>IF(N226="nulová",J226,0)</f>
        <v>0</v>
      </c>
      <c r="BJ226" s="17" t="s">
        <v>78</v>
      </c>
      <c r="BK226" s="188">
        <f>ROUND(I226*H226,2)</f>
        <v>0</v>
      </c>
      <c r="BL226" s="17" t="s">
        <v>158</v>
      </c>
      <c r="BM226" s="187" t="s">
        <v>824</v>
      </c>
    </row>
    <row r="227" spans="2:65" s="1" customFormat="1" ht="16.5" customHeight="1">
      <c r="B227" s="31"/>
      <c r="C227" s="177" t="s">
        <v>667</v>
      </c>
      <c r="D227" s="177" t="s">
        <v>153</v>
      </c>
      <c r="E227" s="178" t="s">
        <v>825</v>
      </c>
      <c r="F227" s="179" t="s">
        <v>826</v>
      </c>
      <c r="G227" s="180" t="s">
        <v>187</v>
      </c>
      <c r="H227" s="181">
        <v>0.55000000000000004</v>
      </c>
      <c r="I227" s="182"/>
      <c r="J227" s="182">
        <f>ROUND(I227*H227,2)</f>
        <v>0</v>
      </c>
      <c r="K227" s="179" t="s">
        <v>230</v>
      </c>
      <c r="L227" s="35"/>
      <c r="M227" s="183" t="s">
        <v>1</v>
      </c>
      <c r="N227" s="184" t="s">
        <v>36</v>
      </c>
      <c r="O227" s="185">
        <v>5.0999999999999997E-2</v>
      </c>
      <c r="P227" s="185">
        <f>O227*H227</f>
        <v>2.8050000000000002E-2</v>
      </c>
      <c r="Q227" s="185">
        <v>0</v>
      </c>
      <c r="R227" s="185">
        <f>Q227*H227</f>
        <v>0</v>
      </c>
      <c r="S227" s="185">
        <v>0</v>
      </c>
      <c r="T227" s="186">
        <f>S227*H227</f>
        <v>0</v>
      </c>
      <c r="AR227" s="187" t="s">
        <v>158</v>
      </c>
      <c r="AT227" s="187" t="s">
        <v>153</v>
      </c>
      <c r="AU227" s="187" t="s">
        <v>80</v>
      </c>
      <c r="AY227" s="17" t="s">
        <v>151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17" t="s">
        <v>78</v>
      </c>
      <c r="BK227" s="188">
        <f>ROUND(I227*H227,2)</f>
        <v>0</v>
      </c>
      <c r="BL227" s="17" t="s">
        <v>158</v>
      </c>
      <c r="BM227" s="187" t="s">
        <v>827</v>
      </c>
    </row>
    <row r="228" spans="2:65" s="12" customFormat="1" ht="11.25">
      <c r="B228" s="189"/>
      <c r="C228" s="190"/>
      <c r="D228" s="191" t="s">
        <v>160</v>
      </c>
      <c r="E228" s="192" t="s">
        <v>1</v>
      </c>
      <c r="F228" s="193" t="s">
        <v>828</v>
      </c>
      <c r="G228" s="190"/>
      <c r="H228" s="192" t="s">
        <v>1</v>
      </c>
      <c r="I228" s="190"/>
      <c r="J228" s="190"/>
      <c r="K228" s="190"/>
      <c r="L228" s="194"/>
      <c r="M228" s="195"/>
      <c r="N228" s="196"/>
      <c r="O228" s="196"/>
      <c r="P228" s="196"/>
      <c r="Q228" s="196"/>
      <c r="R228" s="196"/>
      <c r="S228" s="196"/>
      <c r="T228" s="197"/>
      <c r="AT228" s="198" t="s">
        <v>160</v>
      </c>
      <c r="AU228" s="198" t="s">
        <v>80</v>
      </c>
      <c r="AV228" s="12" t="s">
        <v>78</v>
      </c>
      <c r="AW228" s="12" t="s">
        <v>27</v>
      </c>
      <c r="AX228" s="12" t="s">
        <v>71</v>
      </c>
      <c r="AY228" s="198" t="s">
        <v>151</v>
      </c>
    </row>
    <row r="229" spans="2:65" s="13" customFormat="1" ht="11.25">
      <c r="B229" s="199"/>
      <c r="C229" s="200"/>
      <c r="D229" s="191" t="s">
        <v>160</v>
      </c>
      <c r="E229" s="201" t="s">
        <v>1</v>
      </c>
      <c r="F229" s="202" t="s">
        <v>829</v>
      </c>
      <c r="G229" s="200"/>
      <c r="H229" s="203">
        <v>0.55000000000000004</v>
      </c>
      <c r="I229" s="200"/>
      <c r="J229" s="200"/>
      <c r="K229" s="200"/>
      <c r="L229" s="204"/>
      <c r="M229" s="205"/>
      <c r="N229" s="206"/>
      <c r="O229" s="206"/>
      <c r="P229" s="206"/>
      <c r="Q229" s="206"/>
      <c r="R229" s="206"/>
      <c r="S229" s="206"/>
      <c r="T229" s="207"/>
      <c r="AT229" s="208" t="s">
        <v>160</v>
      </c>
      <c r="AU229" s="208" t="s">
        <v>80</v>
      </c>
      <c r="AV229" s="13" t="s">
        <v>80</v>
      </c>
      <c r="AW229" s="13" t="s">
        <v>27</v>
      </c>
      <c r="AX229" s="13" t="s">
        <v>71</v>
      </c>
      <c r="AY229" s="208" t="s">
        <v>151</v>
      </c>
    </row>
    <row r="230" spans="2:65" s="14" customFormat="1" ht="11.25">
      <c r="B230" s="209"/>
      <c r="C230" s="210"/>
      <c r="D230" s="191" t="s">
        <v>160</v>
      </c>
      <c r="E230" s="211" t="s">
        <v>1</v>
      </c>
      <c r="F230" s="212" t="s">
        <v>165</v>
      </c>
      <c r="G230" s="210"/>
      <c r="H230" s="213">
        <v>0.55000000000000004</v>
      </c>
      <c r="I230" s="210"/>
      <c r="J230" s="210"/>
      <c r="K230" s="210"/>
      <c r="L230" s="214"/>
      <c r="M230" s="215"/>
      <c r="N230" s="216"/>
      <c r="O230" s="216"/>
      <c r="P230" s="216"/>
      <c r="Q230" s="216"/>
      <c r="R230" s="216"/>
      <c r="S230" s="216"/>
      <c r="T230" s="217"/>
      <c r="AT230" s="218" t="s">
        <v>160</v>
      </c>
      <c r="AU230" s="218" t="s">
        <v>80</v>
      </c>
      <c r="AV230" s="14" t="s">
        <v>158</v>
      </c>
      <c r="AW230" s="14" t="s">
        <v>27</v>
      </c>
      <c r="AX230" s="14" t="s">
        <v>78</v>
      </c>
      <c r="AY230" s="218" t="s">
        <v>151</v>
      </c>
    </row>
    <row r="231" spans="2:65" s="1" customFormat="1" ht="24" customHeight="1">
      <c r="B231" s="31"/>
      <c r="C231" s="177" t="s">
        <v>670</v>
      </c>
      <c r="D231" s="177" t="s">
        <v>153</v>
      </c>
      <c r="E231" s="178" t="s">
        <v>830</v>
      </c>
      <c r="F231" s="179" t="s">
        <v>831</v>
      </c>
      <c r="G231" s="180" t="s">
        <v>156</v>
      </c>
      <c r="H231" s="181">
        <v>5</v>
      </c>
      <c r="I231" s="182"/>
      <c r="J231" s="182">
        <f>ROUND(I231*H231,2)</f>
        <v>0</v>
      </c>
      <c r="K231" s="179" t="s">
        <v>383</v>
      </c>
      <c r="L231" s="35"/>
      <c r="M231" s="183" t="s">
        <v>1</v>
      </c>
      <c r="N231" s="184" t="s">
        <v>36</v>
      </c>
      <c r="O231" s="185">
        <v>0.72</v>
      </c>
      <c r="P231" s="185">
        <f>O231*H231</f>
        <v>3.5999999999999996</v>
      </c>
      <c r="Q231" s="185">
        <v>8.4250000000000005E-2</v>
      </c>
      <c r="R231" s="185">
        <f>Q231*H231</f>
        <v>0.42125000000000001</v>
      </c>
      <c r="S231" s="185">
        <v>0</v>
      </c>
      <c r="T231" s="186">
        <f>S231*H231</f>
        <v>0</v>
      </c>
      <c r="AR231" s="187" t="s">
        <v>158</v>
      </c>
      <c r="AT231" s="187" t="s">
        <v>153</v>
      </c>
      <c r="AU231" s="187" t="s">
        <v>80</v>
      </c>
      <c r="AY231" s="17" t="s">
        <v>151</v>
      </c>
      <c r="BE231" s="188">
        <f>IF(N231="základní",J231,0)</f>
        <v>0</v>
      </c>
      <c r="BF231" s="188">
        <f>IF(N231="snížená",J231,0)</f>
        <v>0</v>
      </c>
      <c r="BG231" s="188">
        <f>IF(N231="zákl. přenesená",J231,0)</f>
        <v>0</v>
      </c>
      <c r="BH231" s="188">
        <f>IF(N231="sníž. přenesená",J231,0)</f>
        <v>0</v>
      </c>
      <c r="BI231" s="188">
        <f>IF(N231="nulová",J231,0)</f>
        <v>0</v>
      </c>
      <c r="BJ231" s="17" t="s">
        <v>78</v>
      </c>
      <c r="BK231" s="188">
        <f>ROUND(I231*H231,2)</f>
        <v>0</v>
      </c>
      <c r="BL231" s="17" t="s">
        <v>158</v>
      </c>
      <c r="BM231" s="187" t="s">
        <v>832</v>
      </c>
    </row>
    <row r="232" spans="2:65" s="12" customFormat="1" ht="11.25">
      <c r="B232" s="189"/>
      <c r="C232" s="190"/>
      <c r="D232" s="191" t="s">
        <v>160</v>
      </c>
      <c r="E232" s="192" t="s">
        <v>1</v>
      </c>
      <c r="F232" s="193" t="s">
        <v>833</v>
      </c>
      <c r="G232" s="190"/>
      <c r="H232" s="192" t="s">
        <v>1</v>
      </c>
      <c r="I232" s="190"/>
      <c r="J232" s="190"/>
      <c r="K232" s="190"/>
      <c r="L232" s="194"/>
      <c r="M232" s="195"/>
      <c r="N232" s="196"/>
      <c r="O232" s="196"/>
      <c r="P232" s="196"/>
      <c r="Q232" s="196"/>
      <c r="R232" s="196"/>
      <c r="S232" s="196"/>
      <c r="T232" s="197"/>
      <c r="AT232" s="198" t="s">
        <v>160</v>
      </c>
      <c r="AU232" s="198" t="s">
        <v>80</v>
      </c>
      <c r="AV232" s="12" t="s">
        <v>78</v>
      </c>
      <c r="AW232" s="12" t="s">
        <v>27</v>
      </c>
      <c r="AX232" s="12" t="s">
        <v>71</v>
      </c>
      <c r="AY232" s="198" t="s">
        <v>151</v>
      </c>
    </row>
    <row r="233" spans="2:65" s="13" customFormat="1" ht="11.25">
      <c r="B233" s="199"/>
      <c r="C233" s="200"/>
      <c r="D233" s="191" t="s">
        <v>160</v>
      </c>
      <c r="E233" s="201" t="s">
        <v>1</v>
      </c>
      <c r="F233" s="202" t="s">
        <v>776</v>
      </c>
      <c r="G233" s="200"/>
      <c r="H233" s="203">
        <v>5</v>
      </c>
      <c r="I233" s="200"/>
      <c r="J233" s="200"/>
      <c r="K233" s="200"/>
      <c r="L233" s="204"/>
      <c r="M233" s="205"/>
      <c r="N233" s="206"/>
      <c r="O233" s="206"/>
      <c r="P233" s="206"/>
      <c r="Q233" s="206"/>
      <c r="R233" s="206"/>
      <c r="S233" s="206"/>
      <c r="T233" s="207"/>
      <c r="AT233" s="208" t="s">
        <v>160</v>
      </c>
      <c r="AU233" s="208" t="s">
        <v>80</v>
      </c>
      <c r="AV233" s="13" t="s">
        <v>80</v>
      </c>
      <c r="AW233" s="13" t="s">
        <v>27</v>
      </c>
      <c r="AX233" s="13" t="s">
        <v>71</v>
      </c>
      <c r="AY233" s="208" t="s">
        <v>151</v>
      </c>
    </row>
    <row r="234" spans="2:65" s="14" customFormat="1" ht="11.25">
      <c r="B234" s="209"/>
      <c r="C234" s="210"/>
      <c r="D234" s="191" t="s">
        <v>160</v>
      </c>
      <c r="E234" s="211" t="s">
        <v>1</v>
      </c>
      <c r="F234" s="212" t="s">
        <v>165</v>
      </c>
      <c r="G234" s="210"/>
      <c r="H234" s="213">
        <v>5</v>
      </c>
      <c r="I234" s="210"/>
      <c r="J234" s="210"/>
      <c r="K234" s="210"/>
      <c r="L234" s="214"/>
      <c r="M234" s="215"/>
      <c r="N234" s="216"/>
      <c r="O234" s="216"/>
      <c r="P234" s="216"/>
      <c r="Q234" s="216"/>
      <c r="R234" s="216"/>
      <c r="S234" s="216"/>
      <c r="T234" s="217"/>
      <c r="AT234" s="218" t="s">
        <v>160</v>
      </c>
      <c r="AU234" s="218" t="s">
        <v>80</v>
      </c>
      <c r="AV234" s="14" t="s">
        <v>158</v>
      </c>
      <c r="AW234" s="14" t="s">
        <v>27</v>
      </c>
      <c r="AX234" s="14" t="s">
        <v>78</v>
      </c>
      <c r="AY234" s="218" t="s">
        <v>151</v>
      </c>
    </row>
    <row r="235" spans="2:65" s="1" customFormat="1" ht="24" customHeight="1">
      <c r="B235" s="31"/>
      <c r="C235" s="219" t="s">
        <v>673</v>
      </c>
      <c r="D235" s="219" t="s">
        <v>279</v>
      </c>
      <c r="E235" s="220" t="s">
        <v>834</v>
      </c>
      <c r="F235" s="221" t="s">
        <v>835</v>
      </c>
      <c r="G235" s="222" t="s">
        <v>156</v>
      </c>
      <c r="H235" s="223">
        <v>5.5</v>
      </c>
      <c r="I235" s="224"/>
      <c r="J235" s="224">
        <f>ROUND(I235*H235,2)</f>
        <v>0</v>
      </c>
      <c r="K235" s="221" t="s">
        <v>383</v>
      </c>
      <c r="L235" s="225"/>
      <c r="M235" s="226" t="s">
        <v>1</v>
      </c>
      <c r="N235" s="227" t="s">
        <v>36</v>
      </c>
      <c r="O235" s="185">
        <v>0</v>
      </c>
      <c r="P235" s="185">
        <f>O235*H235</f>
        <v>0</v>
      </c>
      <c r="Q235" s="185">
        <v>0.13</v>
      </c>
      <c r="R235" s="185">
        <f>Q235*H235</f>
        <v>0.71500000000000008</v>
      </c>
      <c r="S235" s="185">
        <v>0</v>
      </c>
      <c r="T235" s="186">
        <f>S235*H235</f>
        <v>0</v>
      </c>
      <c r="AR235" s="187" t="s">
        <v>177</v>
      </c>
      <c r="AT235" s="187" t="s">
        <v>279</v>
      </c>
      <c r="AU235" s="187" t="s">
        <v>80</v>
      </c>
      <c r="AY235" s="17" t="s">
        <v>151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7" t="s">
        <v>78</v>
      </c>
      <c r="BK235" s="188">
        <f>ROUND(I235*H235,2)</f>
        <v>0</v>
      </c>
      <c r="BL235" s="17" t="s">
        <v>158</v>
      </c>
      <c r="BM235" s="187" t="s">
        <v>836</v>
      </c>
    </row>
    <row r="236" spans="2:65" s="12" customFormat="1" ht="11.25">
      <c r="B236" s="189"/>
      <c r="C236" s="190"/>
      <c r="D236" s="191" t="s">
        <v>160</v>
      </c>
      <c r="E236" s="192" t="s">
        <v>1</v>
      </c>
      <c r="F236" s="193" t="s">
        <v>837</v>
      </c>
      <c r="G236" s="190"/>
      <c r="H236" s="192" t="s">
        <v>1</v>
      </c>
      <c r="I236" s="190"/>
      <c r="J236" s="190"/>
      <c r="K236" s="190"/>
      <c r="L236" s="194"/>
      <c r="M236" s="195"/>
      <c r="N236" s="196"/>
      <c r="O236" s="196"/>
      <c r="P236" s="196"/>
      <c r="Q236" s="196"/>
      <c r="R236" s="196"/>
      <c r="S236" s="196"/>
      <c r="T236" s="197"/>
      <c r="AT236" s="198" t="s">
        <v>160</v>
      </c>
      <c r="AU236" s="198" t="s">
        <v>80</v>
      </c>
      <c r="AV236" s="12" t="s">
        <v>78</v>
      </c>
      <c r="AW236" s="12" t="s">
        <v>27</v>
      </c>
      <c r="AX236" s="12" t="s">
        <v>71</v>
      </c>
      <c r="AY236" s="198" t="s">
        <v>151</v>
      </c>
    </row>
    <row r="237" spans="2:65" s="13" customFormat="1" ht="11.25">
      <c r="B237" s="199"/>
      <c r="C237" s="200"/>
      <c r="D237" s="191" t="s">
        <v>160</v>
      </c>
      <c r="E237" s="201" t="s">
        <v>1</v>
      </c>
      <c r="F237" s="202" t="s">
        <v>788</v>
      </c>
      <c r="G237" s="200"/>
      <c r="H237" s="203">
        <v>5.5</v>
      </c>
      <c r="I237" s="200"/>
      <c r="J237" s="200"/>
      <c r="K237" s="200"/>
      <c r="L237" s="204"/>
      <c r="M237" s="205"/>
      <c r="N237" s="206"/>
      <c r="O237" s="206"/>
      <c r="P237" s="206"/>
      <c r="Q237" s="206"/>
      <c r="R237" s="206"/>
      <c r="S237" s="206"/>
      <c r="T237" s="207"/>
      <c r="AT237" s="208" t="s">
        <v>160</v>
      </c>
      <c r="AU237" s="208" t="s">
        <v>80</v>
      </c>
      <c r="AV237" s="13" t="s">
        <v>80</v>
      </c>
      <c r="AW237" s="13" t="s">
        <v>27</v>
      </c>
      <c r="AX237" s="13" t="s">
        <v>71</v>
      </c>
      <c r="AY237" s="208" t="s">
        <v>151</v>
      </c>
    </row>
    <row r="238" spans="2:65" s="14" customFormat="1" ht="11.25">
      <c r="B238" s="209"/>
      <c r="C238" s="210"/>
      <c r="D238" s="191" t="s">
        <v>160</v>
      </c>
      <c r="E238" s="211" t="s">
        <v>1</v>
      </c>
      <c r="F238" s="212" t="s">
        <v>165</v>
      </c>
      <c r="G238" s="210"/>
      <c r="H238" s="213">
        <v>5.5</v>
      </c>
      <c r="I238" s="210"/>
      <c r="J238" s="210"/>
      <c r="K238" s="210"/>
      <c r="L238" s="214"/>
      <c r="M238" s="215"/>
      <c r="N238" s="216"/>
      <c r="O238" s="216"/>
      <c r="P238" s="216"/>
      <c r="Q238" s="216"/>
      <c r="R238" s="216"/>
      <c r="S238" s="216"/>
      <c r="T238" s="217"/>
      <c r="AT238" s="218" t="s">
        <v>160</v>
      </c>
      <c r="AU238" s="218" t="s">
        <v>80</v>
      </c>
      <c r="AV238" s="14" t="s">
        <v>158</v>
      </c>
      <c r="AW238" s="14" t="s">
        <v>27</v>
      </c>
      <c r="AX238" s="14" t="s">
        <v>78</v>
      </c>
      <c r="AY238" s="218" t="s">
        <v>151</v>
      </c>
    </row>
    <row r="239" spans="2:65" s="11" customFormat="1" ht="22.9" customHeight="1">
      <c r="B239" s="162"/>
      <c r="C239" s="163"/>
      <c r="D239" s="164" t="s">
        <v>70</v>
      </c>
      <c r="E239" s="175" t="s">
        <v>177</v>
      </c>
      <c r="F239" s="175" t="s">
        <v>365</v>
      </c>
      <c r="G239" s="163"/>
      <c r="H239" s="163"/>
      <c r="I239" s="163"/>
      <c r="J239" s="176">
        <f>BK239</f>
        <v>0</v>
      </c>
      <c r="K239" s="163"/>
      <c r="L239" s="167"/>
      <c r="M239" s="168"/>
      <c r="N239" s="169"/>
      <c r="O239" s="169"/>
      <c r="P239" s="170">
        <f>SUM(P240:P260)</f>
        <v>1.36</v>
      </c>
      <c r="Q239" s="169"/>
      <c r="R239" s="170">
        <f>SUM(R240:R260)</f>
        <v>9.3600000000000003E-3</v>
      </c>
      <c r="S239" s="169"/>
      <c r="T239" s="171">
        <f>SUM(T240:T260)</f>
        <v>0</v>
      </c>
      <c r="AR239" s="172" t="s">
        <v>78</v>
      </c>
      <c r="AT239" s="173" t="s">
        <v>70</v>
      </c>
      <c r="AU239" s="173" t="s">
        <v>78</v>
      </c>
      <c r="AY239" s="172" t="s">
        <v>151</v>
      </c>
      <c r="BK239" s="174">
        <f>SUM(BK240:BK260)</f>
        <v>0</v>
      </c>
    </row>
    <row r="240" spans="2:65" s="1" customFormat="1" ht="16.5" customHeight="1">
      <c r="B240" s="31"/>
      <c r="C240" s="177" t="s">
        <v>297</v>
      </c>
      <c r="D240" s="177" t="s">
        <v>153</v>
      </c>
      <c r="E240" s="178" t="s">
        <v>82</v>
      </c>
      <c r="F240" s="179" t="s">
        <v>838</v>
      </c>
      <c r="G240" s="180" t="s">
        <v>187</v>
      </c>
      <c r="H240" s="181">
        <v>0.5</v>
      </c>
      <c r="I240" s="182"/>
      <c r="J240" s="182">
        <f t="shared" ref="J240:J249" si="0">ROUND(I240*H240,2)</f>
        <v>0</v>
      </c>
      <c r="K240" s="179" t="s">
        <v>1</v>
      </c>
      <c r="L240" s="35"/>
      <c r="M240" s="183" t="s">
        <v>1</v>
      </c>
      <c r="N240" s="184" t="s">
        <v>36</v>
      </c>
      <c r="O240" s="185">
        <v>0</v>
      </c>
      <c r="P240" s="185">
        <f t="shared" ref="P240:P249" si="1">O240*H240</f>
        <v>0</v>
      </c>
      <c r="Q240" s="185">
        <v>0</v>
      </c>
      <c r="R240" s="185">
        <f t="shared" ref="R240:R249" si="2">Q240*H240</f>
        <v>0</v>
      </c>
      <c r="S240" s="185">
        <v>0</v>
      </c>
      <c r="T240" s="186">
        <f t="shared" ref="T240:T249" si="3">S240*H240</f>
        <v>0</v>
      </c>
      <c r="AR240" s="187" t="s">
        <v>158</v>
      </c>
      <c r="AT240" s="187" t="s">
        <v>153</v>
      </c>
      <c r="AU240" s="187" t="s">
        <v>80</v>
      </c>
      <c r="AY240" s="17" t="s">
        <v>151</v>
      </c>
      <c r="BE240" s="188">
        <f t="shared" ref="BE240:BE249" si="4">IF(N240="základní",J240,0)</f>
        <v>0</v>
      </c>
      <c r="BF240" s="188">
        <f t="shared" ref="BF240:BF249" si="5">IF(N240="snížená",J240,0)</f>
        <v>0</v>
      </c>
      <c r="BG240" s="188">
        <f t="shared" ref="BG240:BG249" si="6">IF(N240="zákl. přenesená",J240,0)</f>
        <v>0</v>
      </c>
      <c r="BH240" s="188">
        <f t="shared" ref="BH240:BH249" si="7">IF(N240="sníž. přenesená",J240,0)</f>
        <v>0</v>
      </c>
      <c r="BI240" s="188">
        <f t="shared" ref="BI240:BI249" si="8">IF(N240="nulová",J240,0)</f>
        <v>0</v>
      </c>
      <c r="BJ240" s="17" t="s">
        <v>78</v>
      </c>
      <c r="BK240" s="188">
        <f t="shared" ref="BK240:BK249" si="9">ROUND(I240*H240,2)</f>
        <v>0</v>
      </c>
      <c r="BL240" s="17" t="s">
        <v>158</v>
      </c>
      <c r="BM240" s="187" t="s">
        <v>839</v>
      </c>
    </row>
    <row r="241" spans="2:65" s="1" customFormat="1" ht="36" customHeight="1">
      <c r="B241" s="31"/>
      <c r="C241" s="177" t="s">
        <v>304</v>
      </c>
      <c r="D241" s="177" t="s">
        <v>153</v>
      </c>
      <c r="E241" s="178" t="s">
        <v>86</v>
      </c>
      <c r="F241" s="179" t="s">
        <v>840</v>
      </c>
      <c r="G241" s="180" t="s">
        <v>841</v>
      </c>
      <c r="H241" s="181">
        <v>1</v>
      </c>
      <c r="I241" s="182"/>
      <c r="J241" s="182">
        <f t="shared" si="0"/>
        <v>0</v>
      </c>
      <c r="K241" s="179" t="s">
        <v>1</v>
      </c>
      <c r="L241" s="35"/>
      <c r="M241" s="183" t="s">
        <v>1</v>
      </c>
      <c r="N241" s="184" t="s">
        <v>36</v>
      </c>
      <c r="O241" s="185">
        <v>0</v>
      </c>
      <c r="P241" s="185">
        <f t="shared" si="1"/>
        <v>0</v>
      </c>
      <c r="Q241" s="185">
        <v>0</v>
      </c>
      <c r="R241" s="185">
        <f t="shared" si="2"/>
        <v>0</v>
      </c>
      <c r="S241" s="185">
        <v>0</v>
      </c>
      <c r="T241" s="186">
        <f t="shared" si="3"/>
        <v>0</v>
      </c>
      <c r="AR241" s="187" t="s">
        <v>158</v>
      </c>
      <c r="AT241" s="187" t="s">
        <v>153</v>
      </c>
      <c r="AU241" s="187" t="s">
        <v>80</v>
      </c>
      <c r="AY241" s="17" t="s">
        <v>151</v>
      </c>
      <c r="BE241" s="188">
        <f t="shared" si="4"/>
        <v>0</v>
      </c>
      <c r="BF241" s="188">
        <f t="shared" si="5"/>
        <v>0</v>
      </c>
      <c r="BG241" s="188">
        <f t="shared" si="6"/>
        <v>0</v>
      </c>
      <c r="BH241" s="188">
        <f t="shared" si="7"/>
        <v>0</v>
      </c>
      <c r="BI241" s="188">
        <f t="shared" si="8"/>
        <v>0</v>
      </c>
      <c r="BJ241" s="17" t="s">
        <v>78</v>
      </c>
      <c r="BK241" s="188">
        <f t="shared" si="9"/>
        <v>0</v>
      </c>
      <c r="BL241" s="17" t="s">
        <v>158</v>
      </c>
      <c r="BM241" s="187" t="s">
        <v>842</v>
      </c>
    </row>
    <row r="242" spans="2:65" s="1" customFormat="1" ht="16.5" customHeight="1">
      <c r="B242" s="31"/>
      <c r="C242" s="177" t="s">
        <v>316</v>
      </c>
      <c r="D242" s="177" t="s">
        <v>153</v>
      </c>
      <c r="E242" s="178" t="s">
        <v>843</v>
      </c>
      <c r="F242" s="179" t="s">
        <v>844</v>
      </c>
      <c r="G242" s="180" t="s">
        <v>212</v>
      </c>
      <c r="H242" s="181">
        <v>6</v>
      </c>
      <c r="I242" s="182"/>
      <c r="J242" s="182">
        <f t="shared" si="0"/>
        <v>0</v>
      </c>
      <c r="K242" s="179" t="s">
        <v>1</v>
      </c>
      <c r="L242" s="35"/>
      <c r="M242" s="183" t="s">
        <v>1</v>
      </c>
      <c r="N242" s="184" t="s">
        <v>36</v>
      </c>
      <c r="O242" s="185">
        <v>0</v>
      </c>
      <c r="P242" s="185">
        <f t="shared" si="1"/>
        <v>0</v>
      </c>
      <c r="Q242" s="185">
        <v>0</v>
      </c>
      <c r="R242" s="185">
        <f t="shared" si="2"/>
        <v>0</v>
      </c>
      <c r="S242" s="185">
        <v>0</v>
      </c>
      <c r="T242" s="186">
        <f t="shared" si="3"/>
        <v>0</v>
      </c>
      <c r="AR242" s="187" t="s">
        <v>158</v>
      </c>
      <c r="AT242" s="187" t="s">
        <v>153</v>
      </c>
      <c r="AU242" s="187" t="s">
        <v>80</v>
      </c>
      <c r="AY242" s="17" t="s">
        <v>151</v>
      </c>
      <c r="BE242" s="188">
        <f t="shared" si="4"/>
        <v>0</v>
      </c>
      <c r="BF242" s="188">
        <f t="shared" si="5"/>
        <v>0</v>
      </c>
      <c r="BG242" s="188">
        <f t="shared" si="6"/>
        <v>0</v>
      </c>
      <c r="BH242" s="188">
        <f t="shared" si="7"/>
        <v>0</v>
      </c>
      <c r="BI242" s="188">
        <f t="shared" si="8"/>
        <v>0</v>
      </c>
      <c r="BJ242" s="17" t="s">
        <v>78</v>
      </c>
      <c r="BK242" s="188">
        <f t="shared" si="9"/>
        <v>0</v>
      </c>
      <c r="BL242" s="17" t="s">
        <v>158</v>
      </c>
      <c r="BM242" s="187" t="s">
        <v>845</v>
      </c>
    </row>
    <row r="243" spans="2:65" s="1" customFormat="1" ht="16.5" customHeight="1">
      <c r="B243" s="31"/>
      <c r="C243" s="219" t="s">
        <v>625</v>
      </c>
      <c r="D243" s="219" t="s">
        <v>279</v>
      </c>
      <c r="E243" s="220" t="s">
        <v>846</v>
      </c>
      <c r="F243" s="221" t="s">
        <v>847</v>
      </c>
      <c r="G243" s="222" t="s">
        <v>369</v>
      </c>
      <c r="H243" s="223">
        <v>1</v>
      </c>
      <c r="I243" s="224"/>
      <c r="J243" s="224">
        <f t="shared" si="0"/>
        <v>0</v>
      </c>
      <c r="K243" s="221" t="s">
        <v>1</v>
      </c>
      <c r="L243" s="225"/>
      <c r="M243" s="226" t="s">
        <v>1</v>
      </c>
      <c r="N243" s="227" t="s">
        <v>36</v>
      </c>
      <c r="O243" s="185">
        <v>0</v>
      </c>
      <c r="P243" s="185">
        <f t="shared" si="1"/>
        <v>0</v>
      </c>
      <c r="Q243" s="185">
        <v>0</v>
      </c>
      <c r="R243" s="185">
        <f t="shared" si="2"/>
        <v>0</v>
      </c>
      <c r="S243" s="185">
        <v>0</v>
      </c>
      <c r="T243" s="186">
        <f t="shared" si="3"/>
        <v>0</v>
      </c>
      <c r="AR243" s="187" t="s">
        <v>177</v>
      </c>
      <c r="AT243" s="187" t="s">
        <v>279</v>
      </c>
      <c r="AU243" s="187" t="s">
        <v>80</v>
      </c>
      <c r="AY243" s="17" t="s">
        <v>151</v>
      </c>
      <c r="BE243" s="188">
        <f t="shared" si="4"/>
        <v>0</v>
      </c>
      <c r="BF243" s="188">
        <f t="shared" si="5"/>
        <v>0</v>
      </c>
      <c r="BG243" s="188">
        <f t="shared" si="6"/>
        <v>0</v>
      </c>
      <c r="BH243" s="188">
        <f t="shared" si="7"/>
        <v>0</v>
      </c>
      <c r="BI243" s="188">
        <f t="shared" si="8"/>
        <v>0</v>
      </c>
      <c r="BJ243" s="17" t="s">
        <v>78</v>
      </c>
      <c r="BK243" s="188">
        <f t="shared" si="9"/>
        <v>0</v>
      </c>
      <c r="BL243" s="17" t="s">
        <v>158</v>
      </c>
      <c r="BM243" s="187" t="s">
        <v>848</v>
      </c>
    </row>
    <row r="244" spans="2:65" s="1" customFormat="1" ht="16.5" customHeight="1">
      <c r="B244" s="31"/>
      <c r="C244" s="219" t="s">
        <v>394</v>
      </c>
      <c r="D244" s="219" t="s">
        <v>279</v>
      </c>
      <c r="E244" s="220" t="s">
        <v>849</v>
      </c>
      <c r="F244" s="221" t="s">
        <v>850</v>
      </c>
      <c r="G244" s="222" t="s">
        <v>851</v>
      </c>
      <c r="H244" s="223">
        <v>1</v>
      </c>
      <c r="I244" s="224"/>
      <c r="J244" s="224">
        <f t="shared" si="0"/>
        <v>0</v>
      </c>
      <c r="K244" s="221" t="s">
        <v>1</v>
      </c>
      <c r="L244" s="225"/>
      <c r="M244" s="226" t="s">
        <v>1</v>
      </c>
      <c r="N244" s="227" t="s">
        <v>36</v>
      </c>
      <c r="O244" s="185">
        <v>0</v>
      </c>
      <c r="P244" s="185">
        <f t="shared" si="1"/>
        <v>0</v>
      </c>
      <c r="Q244" s="185">
        <v>0</v>
      </c>
      <c r="R244" s="185">
        <f t="shared" si="2"/>
        <v>0</v>
      </c>
      <c r="S244" s="185">
        <v>0</v>
      </c>
      <c r="T244" s="186">
        <f t="shared" si="3"/>
        <v>0</v>
      </c>
      <c r="AR244" s="187" t="s">
        <v>177</v>
      </c>
      <c r="AT244" s="187" t="s">
        <v>279</v>
      </c>
      <c r="AU244" s="187" t="s">
        <v>80</v>
      </c>
      <c r="AY244" s="17" t="s">
        <v>151</v>
      </c>
      <c r="BE244" s="188">
        <f t="shared" si="4"/>
        <v>0</v>
      </c>
      <c r="BF244" s="188">
        <f t="shared" si="5"/>
        <v>0</v>
      </c>
      <c r="BG244" s="188">
        <f t="shared" si="6"/>
        <v>0</v>
      </c>
      <c r="BH244" s="188">
        <f t="shared" si="7"/>
        <v>0</v>
      </c>
      <c r="BI244" s="188">
        <f t="shared" si="8"/>
        <v>0</v>
      </c>
      <c r="BJ244" s="17" t="s">
        <v>78</v>
      </c>
      <c r="BK244" s="188">
        <f t="shared" si="9"/>
        <v>0</v>
      </c>
      <c r="BL244" s="17" t="s">
        <v>158</v>
      </c>
      <c r="BM244" s="187" t="s">
        <v>852</v>
      </c>
    </row>
    <row r="245" spans="2:65" s="1" customFormat="1" ht="16.5" customHeight="1">
      <c r="B245" s="31"/>
      <c r="C245" s="177" t="s">
        <v>634</v>
      </c>
      <c r="D245" s="177" t="s">
        <v>153</v>
      </c>
      <c r="E245" s="178" t="s">
        <v>89</v>
      </c>
      <c r="F245" s="179" t="s">
        <v>853</v>
      </c>
      <c r="G245" s="180" t="s">
        <v>369</v>
      </c>
      <c r="H245" s="181">
        <v>6</v>
      </c>
      <c r="I245" s="182"/>
      <c r="J245" s="182">
        <f t="shared" si="0"/>
        <v>0</v>
      </c>
      <c r="K245" s="179" t="s">
        <v>1</v>
      </c>
      <c r="L245" s="35"/>
      <c r="M245" s="183" t="s">
        <v>1</v>
      </c>
      <c r="N245" s="184" t="s">
        <v>36</v>
      </c>
      <c r="O245" s="185">
        <v>0</v>
      </c>
      <c r="P245" s="185">
        <f t="shared" si="1"/>
        <v>0</v>
      </c>
      <c r="Q245" s="185">
        <v>0</v>
      </c>
      <c r="R245" s="185">
        <f t="shared" si="2"/>
        <v>0</v>
      </c>
      <c r="S245" s="185">
        <v>0</v>
      </c>
      <c r="T245" s="186">
        <f t="shared" si="3"/>
        <v>0</v>
      </c>
      <c r="AR245" s="187" t="s">
        <v>158</v>
      </c>
      <c r="AT245" s="187" t="s">
        <v>153</v>
      </c>
      <c r="AU245" s="187" t="s">
        <v>80</v>
      </c>
      <c r="AY245" s="17" t="s">
        <v>151</v>
      </c>
      <c r="BE245" s="188">
        <f t="shared" si="4"/>
        <v>0</v>
      </c>
      <c r="BF245" s="188">
        <f t="shared" si="5"/>
        <v>0</v>
      </c>
      <c r="BG245" s="188">
        <f t="shared" si="6"/>
        <v>0</v>
      </c>
      <c r="BH245" s="188">
        <f t="shared" si="7"/>
        <v>0</v>
      </c>
      <c r="BI245" s="188">
        <f t="shared" si="8"/>
        <v>0</v>
      </c>
      <c r="BJ245" s="17" t="s">
        <v>78</v>
      </c>
      <c r="BK245" s="188">
        <f t="shared" si="9"/>
        <v>0</v>
      </c>
      <c r="BL245" s="17" t="s">
        <v>158</v>
      </c>
      <c r="BM245" s="187" t="s">
        <v>854</v>
      </c>
    </row>
    <row r="246" spans="2:65" s="1" customFormat="1" ht="16.5" customHeight="1">
      <c r="B246" s="31"/>
      <c r="C246" s="177" t="s">
        <v>636</v>
      </c>
      <c r="D246" s="177" t="s">
        <v>153</v>
      </c>
      <c r="E246" s="178" t="s">
        <v>107</v>
      </c>
      <c r="F246" s="179" t="s">
        <v>855</v>
      </c>
      <c r="G246" s="180" t="s">
        <v>369</v>
      </c>
      <c r="H246" s="181">
        <v>6</v>
      </c>
      <c r="I246" s="182"/>
      <c r="J246" s="182">
        <f t="shared" si="0"/>
        <v>0</v>
      </c>
      <c r="K246" s="179" t="s">
        <v>1</v>
      </c>
      <c r="L246" s="35"/>
      <c r="M246" s="183" t="s">
        <v>1</v>
      </c>
      <c r="N246" s="184" t="s">
        <v>36</v>
      </c>
      <c r="O246" s="185">
        <v>0</v>
      </c>
      <c r="P246" s="185">
        <f t="shared" si="1"/>
        <v>0</v>
      </c>
      <c r="Q246" s="185">
        <v>0</v>
      </c>
      <c r="R246" s="185">
        <f t="shared" si="2"/>
        <v>0</v>
      </c>
      <c r="S246" s="185">
        <v>0</v>
      </c>
      <c r="T246" s="186">
        <f t="shared" si="3"/>
        <v>0</v>
      </c>
      <c r="AR246" s="187" t="s">
        <v>158</v>
      </c>
      <c r="AT246" s="187" t="s">
        <v>153</v>
      </c>
      <c r="AU246" s="187" t="s">
        <v>80</v>
      </c>
      <c r="AY246" s="17" t="s">
        <v>151</v>
      </c>
      <c r="BE246" s="188">
        <f t="shared" si="4"/>
        <v>0</v>
      </c>
      <c r="BF246" s="188">
        <f t="shared" si="5"/>
        <v>0</v>
      </c>
      <c r="BG246" s="188">
        <f t="shared" si="6"/>
        <v>0</v>
      </c>
      <c r="BH246" s="188">
        <f t="shared" si="7"/>
        <v>0</v>
      </c>
      <c r="BI246" s="188">
        <f t="shared" si="8"/>
        <v>0</v>
      </c>
      <c r="BJ246" s="17" t="s">
        <v>78</v>
      </c>
      <c r="BK246" s="188">
        <f t="shared" si="9"/>
        <v>0</v>
      </c>
      <c r="BL246" s="17" t="s">
        <v>158</v>
      </c>
      <c r="BM246" s="187" t="s">
        <v>856</v>
      </c>
    </row>
    <row r="247" spans="2:65" s="1" customFormat="1" ht="16.5" customHeight="1">
      <c r="B247" s="31"/>
      <c r="C247" s="219" t="s">
        <v>329</v>
      </c>
      <c r="D247" s="219" t="s">
        <v>279</v>
      </c>
      <c r="E247" s="220" t="s">
        <v>857</v>
      </c>
      <c r="F247" s="221" t="s">
        <v>858</v>
      </c>
      <c r="G247" s="222" t="s">
        <v>369</v>
      </c>
      <c r="H247" s="223">
        <v>6</v>
      </c>
      <c r="I247" s="224"/>
      <c r="J247" s="224">
        <f t="shared" si="0"/>
        <v>0</v>
      </c>
      <c r="K247" s="221" t="s">
        <v>1</v>
      </c>
      <c r="L247" s="225"/>
      <c r="M247" s="226" t="s">
        <v>1</v>
      </c>
      <c r="N247" s="227" t="s">
        <v>36</v>
      </c>
      <c r="O247" s="185">
        <v>0</v>
      </c>
      <c r="P247" s="185">
        <f t="shared" si="1"/>
        <v>0</v>
      </c>
      <c r="Q247" s="185">
        <v>0</v>
      </c>
      <c r="R247" s="185">
        <f t="shared" si="2"/>
        <v>0</v>
      </c>
      <c r="S247" s="185">
        <v>0</v>
      </c>
      <c r="T247" s="186">
        <f t="shared" si="3"/>
        <v>0</v>
      </c>
      <c r="AR247" s="187" t="s">
        <v>177</v>
      </c>
      <c r="AT247" s="187" t="s">
        <v>279</v>
      </c>
      <c r="AU247" s="187" t="s">
        <v>80</v>
      </c>
      <c r="AY247" s="17" t="s">
        <v>151</v>
      </c>
      <c r="BE247" s="188">
        <f t="shared" si="4"/>
        <v>0</v>
      </c>
      <c r="BF247" s="188">
        <f t="shared" si="5"/>
        <v>0</v>
      </c>
      <c r="BG247" s="188">
        <f t="shared" si="6"/>
        <v>0</v>
      </c>
      <c r="BH247" s="188">
        <f t="shared" si="7"/>
        <v>0</v>
      </c>
      <c r="BI247" s="188">
        <f t="shared" si="8"/>
        <v>0</v>
      </c>
      <c r="BJ247" s="17" t="s">
        <v>78</v>
      </c>
      <c r="BK247" s="188">
        <f t="shared" si="9"/>
        <v>0</v>
      </c>
      <c r="BL247" s="17" t="s">
        <v>158</v>
      </c>
      <c r="BM247" s="187" t="s">
        <v>859</v>
      </c>
    </row>
    <row r="248" spans="2:65" s="1" customFormat="1" ht="16.5" customHeight="1">
      <c r="B248" s="31"/>
      <c r="C248" s="219" t="s">
        <v>343</v>
      </c>
      <c r="D248" s="219" t="s">
        <v>279</v>
      </c>
      <c r="E248" s="220" t="s">
        <v>860</v>
      </c>
      <c r="F248" s="221" t="s">
        <v>861</v>
      </c>
      <c r="G248" s="222" t="s">
        <v>369</v>
      </c>
      <c r="H248" s="223">
        <v>6</v>
      </c>
      <c r="I248" s="224"/>
      <c r="J248" s="224">
        <f t="shared" si="0"/>
        <v>0</v>
      </c>
      <c r="K248" s="221" t="s">
        <v>1</v>
      </c>
      <c r="L248" s="225"/>
      <c r="M248" s="226" t="s">
        <v>1</v>
      </c>
      <c r="N248" s="227" t="s">
        <v>36</v>
      </c>
      <c r="O248" s="185">
        <v>0</v>
      </c>
      <c r="P248" s="185">
        <f t="shared" si="1"/>
        <v>0</v>
      </c>
      <c r="Q248" s="185">
        <v>0</v>
      </c>
      <c r="R248" s="185">
        <f t="shared" si="2"/>
        <v>0</v>
      </c>
      <c r="S248" s="185">
        <v>0</v>
      </c>
      <c r="T248" s="186">
        <f t="shared" si="3"/>
        <v>0</v>
      </c>
      <c r="AR248" s="187" t="s">
        <v>177</v>
      </c>
      <c r="AT248" s="187" t="s">
        <v>279</v>
      </c>
      <c r="AU248" s="187" t="s">
        <v>80</v>
      </c>
      <c r="AY248" s="17" t="s">
        <v>151</v>
      </c>
      <c r="BE248" s="188">
        <f t="shared" si="4"/>
        <v>0</v>
      </c>
      <c r="BF248" s="188">
        <f t="shared" si="5"/>
        <v>0</v>
      </c>
      <c r="BG248" s="188">
        <f t="shared" si="6"/>
        <v>0</v>
      </c>
      <c r="BH248" s="188">
        <f t="shared" si="7"/>
        <v>0</v>
      </c>
      <c r="BI248" s="188">
        <f t="shared" si="8"/>
        <v>0</v>
      </c>
      <c r="BJ248" s="17" t="s">
        <v>78</v>
      </c>
      <c r="BK248" s="188">
        <f t="shared" si="9"/>
        <v>0</v>
      </c>
      <c r="BL248" s="17" t="s">
        <v>158</v>
      </c>
      <c r="BM248" s="187" t="s">
        <v>862</v>
      </c>
    </row>
    <row r="249" spans="2:65" s="1" customFormat="1" ht="16.5" customHeight="1">
      <c r="B249" s="31"/>
      <c r="C249" s="219" t="s">
        <v>863</v>
      </c>
      <c r="D249" s="219" t="s">
        <v>279</v>
      </c>
      <c r="E249" s="220" t="s">
        <v>113</v>
      </c>
      <c r="F249" s="221" t="s">
        <v>864</v>
      </c>
      <c r="G249" s="222" t="s">
        <v>865</v>
      </c>
      <c r="H249" s="223">
        <v>1</v>
      </c>
      <c r="I249" s="224"/>
      <c r="J249" s="224">
        <f t="shared" si="0"/>
        <v>0</v>
      </c>
      <c r="K249" s="221" t="s">
        <v>1</v>
      </c>
      <c r="L249" s="225"/>
      <c r="M249" s="226" t="s">
        <v>1</v>
      </c>
      <c r="N249" s="227" t="s">
        <v>36</v>
      </c>
      <c r="O249" s="185">
        <v>0</v>
      </c>
      <c r="P249" s="185">
        <f t="shared" si="1"/>
        <v>0</v>
      </c>
      <c r="Q249" s="185">
        <v>0</v>
      </c>
      <c r="R249" s="185">
        <f t="shared" si="2"/>
        <v>0</v>
      </c>
      <c r="S249" s="185">
        <v>0</v>
      </c>
      <c r="T249" s="186">
        <f t="shared" si="3"/>
        <v>0</v>
      </c>
      <c r="AR249" s="187" t="s">
        <v>177</v>
      </c>
      <c r="AT249" s="187" t="s">
        <v>279</v>
      </c>
      <c r="AU249" s="187" t="s">
        <v>80</v>
      </c>
      <c r="AY249" s="17" t="s">
        <v>151</v>
      </c>
      <c r="BE249" s="188">
        <f t="shared" si="4"/>
        <v>0</v>
      </c>
      <c r="BF249" s="188">
        <f t="shared" si="5"/>
        <v>0</v>
      </c>
      <c r="BG249" s="188">
        <f t="shared" si="6"/>
        <v>0</v>
      </c>
      <c r="BH249" s="188">
        <f t="shared" si="7"/>
        <v>0</v>
      </c>
      <c r="BI249" s="188">
        <f t="shared" si="8"/>
        <v>0</v>
      </c>
      <c r="BJ249" s="17" t="s">
        <v>78</v>
      </c>
      <c r="BK249" s="188">
        <f t="shared" si="9"/>
        <v>0</v>
      </c>
      <c r="BL249" s="17" t="s">
        <v>158</v>
      </c>
      <c r="BM249" s="187" t="s">
        <v>866</v>
      </c>
    </row>
    <row r="250" spans="2:65" s="12" customFormat="1" ht="11.25">
      <c r="B250" s="189"/>
      <c r="C250" s="190"/>
      <c r="D250" s="191" t="s">
        <v>160</v>
      </c>
      <c r="E250" s="192" t="s">
        <v>1</v>
      </c>
      <c r="F250" s="193" t="s">
        <v>867</v>
      </c>
      <c r="G250" s="190"/>
      <c r="H250" s="192" t="s">
        <v>1</v>
      </c>
      <c r="I250" s="190"/>
      <c r="J250" s="190"/>
      <c r="K250" s="190"/>
      <c r="L250" s="194"/>
      <c r="M250" s="195"/>
      <c r="N250" s="196"/>
      <c r="O250" s="196"/>
      <c r="P250" s="196"/>
      <c r="Q250" s="196"/>
      <c r="R250" s="196"/>
      <c r="S250" s="196"/>
      <c r="T250" s="197"/>
      <c r="AT250" s="198" t="s">
        <v>160</v>
      </c>
      <c r="AU250" s="198" t="s">
        <v>80</v>
      </c>
      <c r="AV250" s="12" t="s">
        <v>78</v>
      </c>
      <c r="AW250" s="12" t="s">
        <v>27</v>
      </c>
      <c r="AX250" s="12" t="s">
        <v>71</v>
      </c>
      <c r="AY250" s="198" t="s">
        <v>151</v>
      </c>
    </row>
    <row r="251" spans="2:65" s="12" customFormat="1" ht="11.25">
      <c r="B251" s="189"/>
      <c r="C251" s="190"/>
      <c r="D251" s="191" t="s">
        <v>160</v>
      </c>
      <c r="E251" s="192" t="s">
        <v>1</v>
      </c>
      <c r="F251" s="193" t="s">
        <v>868</v>
      </c>
      <c r="G251" s="190"/>
      <c r="H251" s="192" t="s">
        <v>1</v>
      </c>
      <c r="I251" s="190"/>
      <c r="J251" s="190"/>
      <c r="K251" s="190"/>
      <c r="L251" s="194"/>
      <c r="M251" s="195"/>
      <c r="N251" s="196"/>
      <c r="O251" s="196"/>
      <c r="P251" s="196"/>
      <c r="Q251" s="196"/>
      <c r="R251" s="196"/>
      <c r="S251" s="196"/>
      <c r="T251" s="197"/>
      <c r="AT251" s="198" t="s">
        <v>160</v>
      </c>
      <c r="AU251" s="198" t="s">
        <v>80</v>
      </c>
      <c r="AV251" s="12" t="s">
        <v>78</v>
      </c>
      <c r="AW251" s="12" t="s">
        <v>27</v>
      </c>
      <c r="AX251" s="12" t="s">
        <v>71</v>
      </c>
      <c r="AY251" s="198" t="s">
        <v>151</v>
      </c>
    </row>
    <row r="252" spans="2:65" s="13" customFormat="1" ht="11.25">
      <c r="B252" s="199"/>
      <c r="C252" s="200"/>
      <c r="D252" s="191" t="s">
        <v>160</v>
      </c>
      <c r="E252" s="201" t="s">
        <v>1</v>
      </c>
      <c r="F252" s="202" t="s">
        <v>78</v>
      </c>
      <c r="G252" s="200"/>
      <c r="H252" s="203">
        <v>1</v>
      </c>
      <c r="I252" s="200"/>
      <c r="J252" s="200"/>
      <c r="K252" s="200"/>
      <c r="L252" s="204"/>
      <c r="M252" s="205"/>
      <c r="N252" s="206"/>
      <c r="O252" s="206"/>
      <c r="P252" s="206"/>
      <c r="Q252" s="206"/>
      <c r="R252" s="206"/>
      <c r="S252" s="206"/>
      <c r="T252" s="207"/>
      <c r="AT252" s="208" t="s">
        <v>160</v>
      </c>
      <c r="AU252" s="208" t="s">
        <v>80</v>
      </c>
      <c r="AV252" s="13" t="s">
        <v>80</v>
      </c>
      <c r="AW252" s="13" t="s">
        <v>27</v>
      </c>
      <c r="AX252" s="13" t="s">
        <v>78</v>
      </c>
      <c r="AY252" s="208" t="s">
        <v>151</v>
      </c>
    </row>
    <row r="253" spans="2:65" s="1" customFormat="1" ht="16.5" customHeight="1">
      <c r="B253" s="31"/>
      <c r="C253" s="219" t="s">
        <v>869</v>
      </c>
      <c r="D253" s="219" t="s">
        <v>279</v>
      </c>
      <c r="E253" s="220" t="s">
        <v>870</v>
      </c>
      <c r="F253" s="221" t="s">
        <v>871</v>
      </c>
      <c r="G253" s="222" t="s">
        <v>369</v>
      </c>
      <c r="H253" s="223">
        <v>1</v>
      </c>
      <c r="I253" s="224"/>
      <c r="J253" s="224">
        <f>ROUND(I253*H253,2)</f>
        <v>0</v>
      </c>
      <c r="K253" s="221" t="s">
        <v>1</v>
      </c>
      <c r="L253" s="225"/>
      <c r="M253" s="226" t="s">
        <v>1</v>
      </c>
      <c r="N253" s="227" t="s">
        <v>36</v>
      </c>
      <c r="O253" s="185">
        <v>0</v>
      </c>
      <c r="P253" s="185">
        <f>O253*H253</f>
        <v>0</v>
      </c>
      <c r="Q253" s="185">
        <v>0</v>
      </c>
      <c r="R253" s="185">
        <f>Q253*H253</f>
        <v>0</v>
      </c>
      <c r="S253" s="185">
        <v>0</v>
      </c>
      <c r="T253" s="186">
        <f>S253*H253</f>
        <v>0</v>
      </c>
      <c r="AR253" s="187" t="s">
        <v>177</v>
      </c>
      <c r="AT253" s="187" t="s">
        <v>279</v>
      </c>
      <c r="AU253" s="187" t="s">
        <v>80</v>
      </c>
      <c r="AY253" s="17" t="s">
        <v>151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17" t="s">
        <v>78</v>
      </c>
      <c r="BK253" s="188">
        <f>ROUND(I253*H253,2)</f>
        <v>0</v>
      </c>
      <c r="BL253" s="17" t="s">
        <v>158</v>
      </c>
      <c r="BM253" s="187" t="s">
        <v>872</v>
      </c>
    </row>
    <row r="254" spans="2:65" s="12" customFormat="1" ht="11.25">
      <c r="B254" s="189"/>
      <c r="C254" s="190"/>
      <c r="D254" s="191" t="s">
        <v>160</v>
      </c>
      <c r="E254" s="192" t="s">
        <v>1</v>
      </c>
      <c r="F254" s="193" t="s">
        <v>873</v>
      </c>
      <c r="G254" s="190"/>
      <c r="H254" s="192" t="s">
        <v>1</v>
      </c>
      <c r="I254" s="190"/>
      <c r="J254" s="190"/>
      <c r="K254" s="190"/>
      <c r="L254" s="194"/>
      <c r="M254" s="195"/>
      <c r="N254" s="196"/>
      <c r="O254" s="196"/>
      <c r="P254" s="196"/>
      <c r="Q254" s="196"/>
      <c r="R254" s="196"/>
      <c r="S254" s="196"/>
      <c r="T254" s="197"/>
      <c r="AT254" s="198" t="s">
        <v>160</v>
      </c>
      <c r="AU254" s="198" t="s">
        <v>80</v>
      </c>
      <c r="AV254" s="12" t="s">
        <v>78</v>
      </c>
      <c r="AW254" s="12" t="s">
        <v>27</v>
      </c>
      <c r="AX254" s="12" t="s">
        <v>71</v>
      </c>
      <c r="AY254" s="198" t="s">
        <v>151</v>
      </c>
    </row>
    <row r="255" spans="2:65" s="12" customFormat="1" ht="11.25">
      <c r="B255" s="189"/>
      <c r="C255" s="190"/>
      <c r="D255" s="191" t="s">
        <v>160</v>
      </c>
      <c r="E255" s="192" t="s">
        <v>1</v>
      </c>
      <c r="F255" s="193" t="s">
        <v>874</v>
      </c>
      <c r="G255" s="190"/>
      <c r="H255" s="192" t="s">
        <v>1</v>
      </c>
      <c r="I255" s="190"/>
      <c r="J255" s="190"/>
      <c r="K255" s="190"/>
      <c r="L255" s="194"/>
      <c r="M255" s="195"/>
      <c r="N255" s="196"/>
      <c r="O255" s="196"/>
      <c r="P255" s="196"/>
      <c r="Q255" s="196"/>
      <c r="R255" s="196"/>
      <c r="S255" s="196"/>
      <c r="T255" s="197"/>
      <c r="AT255" s="198" t="s">
        <v>160</v>
      </c>
      <c r="AU255" s="198" t="s">
        <v>80</v>
      </c>
      <c r="AV255" s="12" t="s">
        <v>78</v>
      </c>
      <c r="AW255" s="12" t="s">
        <v>27</v>
      </c>
      <c r="AX255" s="12" t="s">
        <v>71</v>
      </c>
      <c r="AY255" s="198" t="s">
        <v>151</v>
      </c>
    </row>
    <row r="256" spans="2:65" s="12" customFormat="1" ht="11.25">
      <c r="B256" s="189"/>
      <c r="C256" s="190"/>
      <c r="D256" s="191" t="s">
        <v>160</v>
      </c>
      <c r="E256" s="192" t="s">
        <v>1</v>
      </c>
      <c r="F256" s="193" t="s">
        <v>875</v>
      </c>
      <c r="G256" s="190"/>
      <c r="H256" s="192" t="s">
        <v>1</v>
      </c>
      <c r="I256" s="190"/>
      <c r="J256" s="190"/>
      <c r="K256" s="190"/>
      <c r="L256" s="194"/>
      <c r="M256" s="195"/>
      <c r="N256" s="196"/>
      <c r="O256" s="196"/>
      <c r="P256" s="196"/>
      <c r="Q256" s="196"/>
      <c r="R256" s="196"/>
      <c r="S256" s="196"/>
      <c r="T256" s="197"/>
      <c r="AT256" s="198" t="s">
        <v>160</v>
      </c>
      <c r="AU256" s="198" t="s">
        <v>80</v>
      </c>
      <c r="AV256" s="12" t="s">
        <v>78</v>
      </c>
      <c r="AW256" s="12" t="s">
        <v>27</v>
      </c>
      <c r="AX256" s="12" t="s">
        <v>71</v>
      </c>
      <c r="AY256" s="198" t="s">
        <v>151</v>
      </c>
    </row>
    <row r="257" spans="2:65" s="13" customFormat="1" ht="11.25">
      <c r="B257" s="199"/>
      <c r="C257" s="200"/>
      <c r="D257" s="191" t="s">
        <v>160</v>
      </c>
      <c r="E257" s="201" t="s">
        <v>1</v>
      </c>
      <c r="F257" s="202" t="s">
        <v>78</v>
      </c>
      <c r="G257" s="200"/>
      <c r="H257" s="203">
        <v>1</v>
      </c>
      <c r="I257" s="200"/>
      <c r="J257" s="200"/>
      <c r="K257" s="200"/>
      <c r="L257" s="204"/>
      <c r="M257" s="205"/>
      <c r="N257" s="206"/>
      <c r="O257" s="206"/>
      <c r="P257" s="206"/>
      <c r="Q257" s="206"/>
      <c r="R257" s="206"/>
      <c r="S257" s="206"/>
      <c r="T257" s="207"/>
      <c r="AT257" s="208" t="s">
        <v>160</v>
      </c>
      <c r="AU257" s="208" t="s">
        <v>80</v>
      </c>
      <c r="AV257" s="13" t="s">
        <v>80</v>
      </c>
      <c r="AW257" s="13" t="s">
        <v>27</v>
      </c>
      <c r="AX257" s="13" t="s">
        <v>78</v>
      </c>
      <c r="AY257" s="208" t="s">
        <v>151</v>
      </c>
    </row>
    <row r="258" spans="2:65" s="1" customFormat="1" ht="16.5" customHeight="1">
      <c r="B258" s="31"/>
      <c r="C258" s="177" t="s">
        <v>876</v>
      </c>
      <c r="D258" s="177" t="s">
        <v>153</v>
      </c>
      <c r="E258" s="178" t="s">
        <v>877</v>
      </c>
      <c r="F258" s="179" t="s">
        <v>878</v>
      </c>
      <c r="G258" s="180" t="s">
        <v>369</v>
      </c>
      <c r="H258" s="181">
        <v>2</v>
      </c>
      <c r="I258" s="182"/>
      <c r="J258" s="182">
        <f>ROUND(I258*H258,2)</f>
        <v>0</v>
      </c>
      <c r="K258" s="179" t="s">
        <v>1</v>
      </c>
      <c r="L258" s="35"/>
      <c r="M258" s="183" t="s">
        <v>1</v>
      </c>
      <c r="N258" s="184" t="s">
        <v>36</v>
      </c>
      <c r="O258" s="185">
        <v>0.68</v>
      </c>
      <c r="P258" s="185">
        <f>O258*H258</f>
        <v>1.36</v>
      </c>
      <c r="Q258" s="185">
        <v>4.6800000000000001E-3</v>
      </c>
      <c r="R258" s="185">
        <f>Q258*H258</f>
        <v>9.3600000000000003E-3</v>
      </c>
      <c r="S258" s="185">
        <v>0</v>
      </c>
      <c r="T258" s="186">
        <f>S258*H258</f>
        <v>0</v>
      </c>
      <c r="AR258" s="187" t="s">
        <v>158</v>
      </c>
      <c r="AT258" s="187" t="s">
        <v>153</v>
      </c>
      <c r="AU258" s="187" t="s">
        <v>80</v>
      </c>
      <c r="AY258" s="17" t="s">
        <v>151</v>
      </c>
      <c r="BE258" s="188">
        <f>IF(N258="základní",J258,0)</f>
        <v>0</v>
      </c>
      <c r="BF258" s="188">
        <f>IF(N258="snížená",J258,0)</f>
        <v>0</v>
      </c>
      <c r="BG258" s="188">
        <f>IF(N258="zákl. přenesená",J258,0)</f>
        <v>0</v>
      </c>
      <c r="BH258" s="188">
        <f>IF(N258="sníž. přenesená",J258,0)</f>
        <v>0</v>
      </c>
      <c r="BI258" s="188">
        <f>IF(N258="nulová",J258,0)</f>
        <v>0</v>
      </c>
      <c r="BJ258" s="17" t="s">
        <v>78</v>
      </c>
      <c r="BK258" s="188">
        <f>ROUND(I258*H258,2)</f>
        <v>0</v>
      </c>
      <c r="BL258" s="17" t="s">
        <v>158</v>
      </c>
      <c r="BM258" s="187" t="s">
        <v>879</v>
      </c>
    </row>
    <row r="259" spans="2:65" s="1" customFormat="1" ht="24" customHeight="1">
      <c r="B259" s="31"/>
      <c r="C259" s="219" t="s">
        <v>648</v>
      </c>
      <c r="D259" s="219" t="s">
        <v>279</v>
      </c>
      <c r="E259" s="220" t="s">
        <v>880</v>
      </c>
      <c r="F259" s="221" t="s">
        <v>881</v>
      </c>
      <c r="G259" s="222" t="s">
        <v>369</v>
      </c>
      <c r="H259" s="223">
        <v>1</v>
      </c>
      <c r="I259" s="224"/>
      <c r="J259" s="224">
        <f>ROUND(I259*H259,2)</f>
        <v>0</v>
      </c>
      <c r="K259" s="221" t="s">
        <v>1</v>
      </c>
      <c r="L259" s="225"/>
      <c r="M259" s="226" t="s">
        <v>1</v>
      </c>
      <c r="N259" s="227" t="s">
        <v>36</v>
      </c>
      <c r="O259" s="185">
        <v>0</v>
      </c>
      <c r="P259" s="185">
        <f>O259*H259</f>
        <v>0</v>
      </c>
      <c r="Q259" s="185">
        <v>0</v>
      </c>
      <c r="R259" s="185">
        <f>Q259*H259</f>
        <v>0</v>
      </c>
      <c r="S259" s="185">
        <v>0</v>
      </c>
      <c r="T259" s="186">
        <f>S259*H259</f>
        <v>0</v>
      </c>
      <c r="AR259" s="187" t="s">
        <v>177</v>
      </c>
      <c r="AT259" s="187" t="s">
        <v>279</v>
      </c>
      <c r="AU259" s="187" t="s">
        <v>80</v>
      </c>
      <c r="AY259" s="17" t="s">
        <v>151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17" t="s">
        <v>78</v>
      </c>
      <c r="BK259" s="188">
        <f>ROUND(I259*H259,2)</f>
        <v>0</v>
      </c>
      <c r="BL259" s="17" t="s">
        <v>158</v>
      </c>
      <c r="BM259" s="187" t="s">
        <v>882</v>
      </c>
    </row>
    <row r="260" spans="2:65" s="1" customFormat="1" ht="24" customHeight="1">
      <c r="B260" s="31"/>
      <c r="C260" s="219" t="s">
        <v>385</v>
      </c>
      <c r="D260" s="219" t="s">
        <v>279</v>
      </c>
      <c r="E260" s="220" t="s">
        <v>883</v>
      </c>
      <c r="F260" s="221" t="s">
        <v>884</v>
      </c>
      <c r="G260" s="222" t="s">
        <v>369</v>
      </c>
      <c r="H260" s="223">
        <v>1</v>
      </c>
      <c r="I260" s="224"/>
      <c r="J260" s="224">
        <f>ROUND(I260*H260,2)</f>
        <v>0</v>
      </c>
      <c r="K260" s="221" t="s">
        <v>1</v>
      </c>
      <c r="L260" s="225"/>
      <c r="M260" s="226" t="s">
        <v>1</v>
      </c>
      <c r="N260" s="227" t="s">
        <v>36</v>
      </c>
      <c r="O260" s="185">
        <v>0</v>
      </c>
      <c r="P260" s="185">
        <f>O260*H260</f>
        <v>0</v>
      </c>
      <c r="Q260" s="185">
        <v>0</v>
      </c>
      <c r="R260" s="185">
        <f>Q260*H260</f>
        <v>0</v>
      </c>
      <c r="S260" s="185">
        <v>0</v>
      </c>
      <c r="T260" s="186">
        <f>S260*H260</f>
        <v>0</v>
      </c>
      <c r="AR260" s="187" t="s">
        <v>177</v>
      </c>
      <c r="AT260" s="187" t="s">
        <v>279</v>
      </c>
      <c r="AU260" s="187" t="s">
        <v>80</v>
      </c>
      <c r="AY260" s="17" t="s">
        <v>151</v>
      </c>
      <c r="BE260" s="188">
        <f>IF(N260="základní",J260,0)</f>
        <v>0</v>
      </c>
      <c r="BF260" s="188">
        <f>IF(N260="snížená",J260,0)</f>
        <v>0</v>
      </c>
      <c r="BG260" s="188">
        <f>IF(N260="zákl. přenesená",J260,0)</f>
        <v>0</v>
      </c>
      <c r="BH260" s="188">
        <f>IF(N260="sníž. přenesená",J260,0)</f>
        <v>0</v>
      </c>
      <c r="BI260" s="188">
        <f>IF(N260="nulová",J260,0)</f>
        <v>0</v>
      </c>
      <c r="BJ260" s="17" t="s">
        <v>78</v>
      </c>
      <c r="BK260" s="188">
        <f>ROUND(I260*H260,2)</f>
        <v>0</v>
      </c>
      <c r="BL260" s="17" t="s">
        <v>158</v>
      </c>
      <c r="BM260" s="187" t="s">
        <v>885</v>
      </c>
    </row>
    <row r="261" spans="2:65" s="11" customFormat="1" ht="22.9" customHeight="1">
      <c r="B261" s="162"/>
      <c r="C261" s="163"/>
      <c r="D261" s="164" t="s">
        <v>70</v>
      </c>
      <c r="E261" s="175" t="s">
        <v>184</v>
      </c>
      <c r="F261" s="175" t="s">
        <v>515</v>
      </c>
      <c r="G261" s="163"/>
      <c r="H261" s="163"/>
      <c r="I261" s="163"/>
      <c r="J261" s="176">
        <f>BK261</f>
        <v>0</v>
      </c>
      <c r="K261" s="163"/>
      <c r="L261" s="167"/>
      <c r="M261" s="168"/>
      <c r="N261" s="169"/>
      <c r="O261" s="169"/>
      <c r="P261" s="170">
        <f>SUM(P262:P269)</f>
        <v>1.169754</v>
      </c>
      <c r="Q261" s="169"/>
      <c r="R261" s="170">
        <f>SUM(R262:R269)</f>
        <v>0</v>
      </c>
      <c r="S261" s="169"/>
      <c r="T261" s="171">
        <f>SUM(T262:T269)</f>
        <v>0</v>
      </c>
      <c r="AR261" s="172" t="s">
        <v>78</v>
      </c>
      <c r="AT261" s="173" t="s">
        <v>70</v>
      </c>
      <c r="AU261" s="173" t="s">
        <v>78</v>
      </c>
      <c r="AY261" s="172" t="s">
        <v>151</v>
      </c>
      <c r="BK261" s="174">
        <f>SUM(BK262:BK269)</f>
        <v>0</v>
      </c>
    </row>
    <row r="262" spans="2:65" s="1" customFormat="1" ht="16.5" customHeight="1">
      <c r="B262" s="31"/>
      <c r="C262" s="177" t="s">
        <v>886</v>
      </c>
      <c r="D262" s="177" t="s">
        <v>153</v>
      </c>
      <c r="E262" s="178" t="s">
        <v>887</v>
      </c>
      <c r="F262" s="179" t="s">
        <v>888</v>
      </c>
      <c r="G262" s="180" t="s">
        <v>187</v>
      </c>
      <c r="H262" s="181">
        <v>10.260999999999999</v>
      </c>
      <c r="I262" s="182"/>
      <c r="J262" s="182">
        <f>ROUND(I262*H262,2)</f>
        <v>0</v>
      </c>
      <c r="K262" s="179" t="s">
        <v>230</v>
      </c>
      <c r="L262" s="35"/>
      <c r="M262" s="183" t="s">
        <v>1</v>
      </c>
      <c r="N262" s="184" t="s">
        <v>36</v>
      </c>
      <c r="O262" s="185">
        <v>0.114</v>
      </c>
      <c r="P262" s="185">
        <f>O262*H262</f>
        <v>1.169754</v>
      </c>
      <c r="Q262" s="185">
        <v>0</v>
      </c>
      <c r="R262" s="185">
        <f>Q262*H262</f>
        <v>0</v>
      </c>
      <c r="S262" s="185">
        <v>0</v>
      </c>
      <c r="T262" s="186">
        <f>S262*H262</f>
        <v>0</v>
      </c>
      <c r="AR262" s="187" t="s">
        <v>158</v>
      </c>
      <c r="AT262" s="187" t="s">
        <v>153</v>
      </c>
      <c r="AU262" s="187" t="s">
        <v>80</v>
      </c>
      <c r="AY262" s="17" t="s">
        <v>151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7" t="s">
        <v>78</v>
      </c>
      <c r="BK262" s="188">
        <f>ROUND(I262*H262,2)</f>
        <v>0</v>
      </c>
      <c r="BL262" s="17" t="s">
        <v>158</v>
      </c>
      <c r="BM262" s="187" t="s">
        <v>889</v>
      </c>
    </row>
    <row r="263" spans="2:65" s="12" customFormat="1" ht="11.25">
      <c r="B263" s="189"/>
      <c r="C263" s="190"/>
      <c r="D263" s="191" t="s">
        <v>160</v>
      </c>
      <c r="E263" s="192" t="s">
        <v>1</v>
      </c>
      <c r="F263" s="193" t="s">
        <v>890</v>
      </c>
      <c r="G263" s="190"/>
      <c r="H263" s="192" t="s">
        <v>1</v>
      </c>
      <c r="I263" s="190"/>
      <c r="J263" s="190"/>
      <c r="K263" s="190"/>
      <c r="L263" s="194"/>
      <c r="M263" s="195"/>
      <c r="N263" s="196"/>
      <c r="O263" s="196"/>
      <c r="P263" s="196"/>
      <c r="Q263" s="196"/>
      <c r="R263" s="196"/>
      <c r="S263" s="196"/>
      <c r="T263" s="197"/>
      <c r="AT263" s="198" t="s">
        <v>160</v>
      </c>
      <c r="AU263" s="198" t="s">
        <v>80</v>
      </c>
      <c r="AV263" s="12" t="s">
        <v>78</v>
      </c>
      <c r="AW263" s="12" t="s">
        <v>27</v>
      </c>
      <c r="AX263" s="12" t="s">
        <v>71</v>
      </c>
      <c r="AY263" s="198" t="s">
        <v>151</v>
      </c>
    </row>
    <row r="264" spans="2:65" s="13" customFormat="1" ht="11.25">
      <c r="B264" s="199"/>
      <c r="C264" s="200"/>
      <c r="D264" s="191" t="s">
        <v>160</v>
      </c>
      <c r="E264" s="201" t="s">
        <v>1</v>
      </c>
      <c r="F264" s="202" t="s">
        <v>891</v>
      </c>
      <c r="G264" s="200"/>
      <c r="H264" s="203">
        <v>8</v>
      </c>
      <c r="I264" s="200"/>
      <c r="J264" s="200"/>
      <c r="K264" s="200"/>
      <c r="L264" s="204"/>
      <c r="M264" s="205"/>
      <c r="N264" s="206"/>
      <c r="O264" s="206"/>
      <c r="P264" s="206"/>
      <c r="Q264" s="206"/>
      <c r="R264" s="206"/>
      <c r="S264" s="206"/>
      <c r="T264" s="207"/>
      <c r="AT264" s="208" t="s">
        <v>160</v>
      </c>
      <c r="AU264" s="208" t="s">
        <v>80</v>
      </c>
      <c r="AV264" s="13" t="s">
        <v>80</v>
      </c>
      <c r="AW264" s="13" t="s">
        <v>27</v>
      </c>
      <c r="AX264" s="13" t="s">
        <v>71</v>
      </c>
      <c r="AY264" s="208" t="s">
        <v>151</v>
      </c>
    </row>
    <row r="265" spans="2:65" s="13" customFormat="1" ht="11.25">
      <c r="B265" s="199"/>
      <c r="C265" s="200"/>
      <c r="D265" s="191" t="s">
        <v>160</v>
      </c>
      <c r="E265" s="201" t="s">
        <v>1</v>
      </c>
      <c r="F265" s="202" t="s">
        <v>892</v>
      </c>
      <c r="G265" s="200"/>
      <c r="H265" s="203">
        <v>2.2610000000000001</v>
      </c>
      <c r="I265" s="200"/>
      <c r="J265" s="200"/>
      <c r="K265" s="200"/>
      <c r="L265" s="204"/>
      <c r="M265" s="205"/>
      <c r="N265" s="206"/>
      <c r="O265" s="206"/>
      <c r="P265" s="206"/>
      <c r="Q265" s="206"/>
      <c r="R265" s="206"/>
      <c r="S265" s="206"/>
      <c r="T265" s="207"/>
      <c r="AT265" s="208" t="s">
        <v>160</v>
      </c>
      <c r="AU265" s="208" t="s">
        <v>80</v>
      </c>
      <c r="AV265" s="13" t="s">
        <v>80</v>
      </c>
      <c r="AW265" s="13" t="s">
        <v>27</v>
      </c>
      <c r="AX265" s="13" t="s">
        <v>71</v>
      </c>
      <c r="AY265" s="208" t="s">
        <v>151</v>
      </c>
    </row>
    <row r="266" spans="2:65" s="14" customFormat="1" ht="11.25">
      <c r="B266" s="209"/>
      <c r="C266" s="210"/>
      <c r="D266" s="191" t="s">
        <v>160</v>
      </c>
      <c r="E266" s="211" t="s">
        <v>1</v>
      </c>
      <c r="F266" s="212" t="s">
        <v>165</v>
      </c>
      <c r="G266" s="210"/>
      <c r="H266" s="213">
        <v>10.260999999999999</v>
      </c>
      <c r="I266" s="210"/>
      <c r="J266" s="210"/>
      <c r="K266" s="210"/>
      <c r="L266" s="214"/>
      <c r="M266" s="215"/>
      <c r="N266" s="216"/>
      <c r="O266" s="216"/>
      <c r="P266" s="216"/>
      <c r="Q266" s="216"/>
      <c r="R266" s="216"/>
      <c r="S266" s="216"/>
      <c r="T266" s="217"/>
      <c r="AT266" s="218" t="s">
        <v>160</v>
      </c>
      <c r="AU266" s="218" t="s">
        <v>80</v>
      </c>
      <c r="AV266" s="14" t="s">
        <v>158</v>
      </c>
      <c r="AW266" s="14" t="s">
        <v>27</v>
      </c>
      <c r="AX266" s="14" t="s">
        <v>78</v>
      </c>
      <c r="AY266" s="218" t="s">
        <v>151</v>
      </c>
    </row>
    <row r="267" spans="2:65" s="1" customFormat="1" ht="24" customHeight="1">
      <c r="B267" s="31"/>
      <c r="C267" s="219" t="s">
        <v>650</v>
      </c>
      <c r="D267" s="219" t="s">
        <v>279</v>
      </c>
      <c r="E267" s="220" t="s">
        <v>843</v>
      </c>
      <c r="F267" s="221" t="s">
        <v>893</v>
      </c>
      <c r="G267" s="222" t="s">
        <v>187</v>
      </c>
      <c r="H267" s="223">
        <v>10.260999999999999</v>
      </c>
      <c r="I267" s="224"/>
      <c r="J267" s="224">
        <f>ROUND(I267*H267,2)</f>
        <v>0</v>
      </c>
      <c r="K267" s="221" t="s">
        <v>1</v>
      </c>
      <c r="L267" s="225"/>
      <c r="M267" s="226" t="s">
        <v>1</v>
      </c>
      <c r="N267" s="227" t="s">
        <v>36</v>
      </c>
      <c r="O267" s="185">
        <v>0</v>
      </c>
      <c r="P267" s="185">
        <f>O267*H267</f>
        <v>0</v>
      </c>
      <c r="Q267" s="185">
        <v>0</v>
      </c>
      <c r="R267" s="185">
        <f>Q267*H267</f>
        <v>0</v>
      </c>
      <c r="S267" s="185">
        <v>0</v>
      </c>
      <c r="T267" s="186">
        <f>S267*H267</f>
        <v>0</v>
      </c>
      <c r="AR267" s="187" t="s">
        <v>177</v>
      </c>
      <c r="AT267" s="187" t="s">
        <v>279</v>
      </c>
      <c r="AU267" s="187" t="s">
        <v>80</v>
      </c>
      <c r="AY267" s="17" t="s">
        <v>151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17" t="s">
        <v>78</v>
      </c>
      <c r="BK267" s="188">
        <f>ROUND(I267*H267,2)</f>
        <v>0</v>
      </c>
      <c r="BL267" s="17" t="s">
        <v>158</v>
      </c>
      <c r="BM267" s="187" t="s">
        <v>894</v>
      </c>
    </row>
    <row r="268" spans="2:65" s="13" customFormat="1" ht="11.25">
      <c r="B268" s="199"/>
      <c r="C268" s="200"/>
      <c r="D268" s="191" t="s">
        <v>160</v>
      </c>
      <c r="E268" s="201" t="s">
        <v>1</v>
      </c>
      <c r="F268" s="202" t="s">
        <v>895</v>
      </c>
      <c r="G268" s="200"/>
      <c r="H268" s="203">
        <v>10.260999999999999</v>
      </c>
      <c r="I268" s="200"/>
      <c r="J268" s="200"/>
      <c r="K268" s="200"/>
      <c r="L268" s="204"/>
      <c r="M268" s="205"/>
      <c r="N268" s="206"/>
      <c r="O268" s="206"/>
      <c r="P268" s="206"/>
      <c r="Q268" s="206"/>
      <c r="R268" s="206"/>
      <c r="S268" s="206"/>
      <c r="T268" s="207"/>
      <c r="AT268" s="208" t="s">
        <v>160</v>
      </c>
      <c r="AU268" s="208" t="s">
        <v>80</v>
      </c>
      <c r="AV268" s="13" t="s">
        <v>80</v>
      </c>
      <c r="AW268" s="13" t="s">
        <v>27</v>
      </c>
      <c r="AX268" s="13" t="s">
        <v>71</v>
      </c>
      <c r="AY268" s="208" t="s">
        <v>151</v>
      </c>
    </row>
    <row r="269" spans="2:65" s="14" customFormat="1" ht="11.25">
      <c r="B269" s="209"/>
      <c r="C269" s="210"/>
      <c r="D269" s="191" t="s">
        <v>160</v>
      </c>
      <c r="E269" s="211" t="s">
        <v>1</v>
      </c>
      <c r="F269" s="212" t="s">
        <v>165</v>
      </c>
      <c r="G269" s="210"/>
      <c r="H269" s="213">
        <v>10.260999999999999</v>
      </c>
      <c r="I269" s="210"/>
      <c r="J269" s="210"/>
      <c r="K269" s="210"/>
      <c r="L269" s="214"/>
      <c r="M269" s="228"/>
      <c r="N269" s="229"/>
      <c r="O269" s="229"/>
      <c r="P269" s="229"/>
      <c r="Q269" s="229"/>
      <c r="R269" s="229"/>
      <c r="S269" s="229"/>
      <c r="T269" s="230"/>
      <c r="AT269" s="218" t="s">
        <v>160</v>
      </c>
      <c r="AU269" s="218" t="s">
        <v>80</v>
      </c>
      <c r="AV269" s="14" t="s">
        <v>158</v>
      </c>
      <c r="AW269" s="14" t="s">
        <v>27</v>
      </c>
      <c r="AX269" s="14" t="s">
        <v>78</v>
      </c>
      <c r="AY269" s="218" t="s">
        <v>151</v>
      </c>
    </row>
    <row r="270" spans="2:65" s="1" customFormat="1" ht="6.95" customHeight="1">
      <c r="B270" s="46"/>
      <c r="C270" s="47"/>
      <c r="D270" s="47"/>
      <c r="E270" s="47"/>
      <c r="F270" s="47"/>
      <c r="G270" s="47"/>
      <c r="H270" s="47"/>
      <c r="I270" s="47"/>
      <c r="J270" s="47"/>
      <c r="K270" s="47"/>
      <c r="L270" s="35"/>
    </row>
  </sheetData>
  <sheetProtection password="D83D" sheet="1" objects="1" scenarios="1" formatColumns="0" formatRows="0" autoFilter="0"/>
  <autoFilter ref="C122:K26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37"/>
  <sheetViews>
    <sheetView showGridLines="0" workbookViewId="0">
      <selection activeCell="I121" sqref="I121:I13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97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s="1" customFormat="1" ht="12" customHeight="1">
      <c r="B8" s="35"/>
      <c r="D8" s="111" t="s">
        <v>117</v>
      </c>
      <c r="L8" s="35"/>
    </row>
    <row r="9" spans="1:46" s="1" customFormat="1" ht="36.950000000000003" customHeight="1">
      <c r="B9" s="35"/>
      <c r="E9" s="293" t="s">
        <v>896</v>
      </c>
      <c r="F9" s="292"/>
      <c r="G9" s="292"/>
      <c r="H9" s="292"/>
      <c r="L9" s="35"/>
    </row>
    <row r="10" spans="1:46" s="1" customFormat="1" ht="11.25">
      <c r="B10" s="35"/>
      <c r="L10" s="35"/>
    </row>
    <row r="11" spans="1:46" s="1" customFormat="1" ht="12" customHeight="1">
      <c r="B11" s="35"/>
      <c r="D11" s="111" t="s">
        <v>16</v>
      </c>
      <c r="F11" s="102" t="s">
        <v>1</v>
      </c>
      <c r="I11" s="111" t="s">
        <v>17</v>
      </c>
      <c r="J11" s="102" t="s">
        <v>1</v>
      </c>
      <c r="L11" s="35"/>
    </row>
    <row r="12" spans="1:46" s="1" customFormat="1" ht="12" customHeight="1">
      <c r="B12" s="35"/>
      <c r="D12" s="111" t="s">
        <v>18</v>
      </c>
      <c r="F12" s="102" t="s">
        <v>15</v>
      </c>
      <c r="I12" s="111" t="s">
        <v>19</v>
      </c>
      <c r="J12" s="112" t="str">
        <f>'Rekapitulace stavby'!AN8</f>
        <v>10. 1. 2019</v>
      </c>
      <c r="L12" s="35"/>
    </row>
    <row r="13" spans="1:46" s="1" customFormat="1" ht="10.9" customHeight="1">
      <c r="B13" s="35"/>
      <c r="L13" s="35"/>
    </row>
    <row r="14" spans="1:46" s="1" customFormat="1" ht="12" customHeight="1">
      <c r="B14" s="35"/>
      <c r="D14" s="111" t="s">
        <v>21</v>
      </c>
      <c r="I14" s="111" t="s">
        <v>22</v>
      </c>
      <c r="J14" s="102" t="str">
        <f>IF('Rekapitulace stavby'!AN10="","",'Rekapitulace stavby'!AN10)</f>
        <v/>
      </c>
      <c r="L14" s="35"/>
    </row>
    <row r="15" spans="1:46" s="1" customFormat="1" ht="18" customHeight="1">
      <c r="B15" s="35"/>
      <c r="E15" s="102" t="str">
        <f>IF('Rekapitulace stavby'!E11="","",'Rekapitulace stavby'!E11)</f>
        <v xml:space="preserve"> </v>
      </c>
      <c r="I15" s="111" t="s">
        <v>24</v>
      </c>
      <c r="J15" s="102" t="str">
        <f>IF('Rekapitulace stavby'!AN11="","",'Rekapitulace stavby'!AN11)</f>
        <v/>
      </c>
      <c r="L15" s="35"/>
    </row>
    <row r="16" spans="1:46" s="1" customFormat="1" ht="6.95" customHeight="1">
      <c r="B16" s="35"/>
      <c r="L16" s="35"/>
    </row>
    <row r="17" spans="2:12" s="1" customFormat="1" ht="12" customHeight="1">
      <c r="B17" s="35"/>
      <c r="D17" s="111" t="s">
        <v>25</v>
      </c>
      <c r="I17" s="111" t="s">
        <v>22</v>
      </c>
      <c r="J17" s="102" t="str">
        <f>'Rekapitulace stavby'!AN13</f>
        <v/>
      </c>
      <c r="L17" s="35"/>
    </row>
    <row r="18" spans="2:12" s="1" customFormat="1" ht="18" customHeight="1">
      <c r="B18" s="35"/>
      <c r="E18" s="294" t="str">
        <f>'Rekapitulace stavby'!E14</f>
        <v xml:space="preserve"> </v>
      </c>
      <c r="F18" s="294"/>
      <c r="G18" s="294"/>
      <c r="H18" s="294"/>
      <c r="I18" s="111" t="s">
        <v>24</v>
      </c>
      <c r="J18" s="102" t="str">
        <f>'Rekapitulace stavby'!AN14</f>
        <v/>
      </c>
      <c r="L18" s="35"/>
    </row>
    <row r="19" spans="2:12" s="1" customFormat="1" ht="6.95" customHeight="1">
      <c r="B19" s="35"/>
      <c r="L19" s="35"/>
    </row>
    <row r="20" spans="2:12" s="1" customFormat="1" ht="12" customHeight="1">
      <c r="B20" s="35"/>
      <c r="D20" s="111" t="s">
        <v>26</v>
      </c>
      <c r="I20" s="111" t="s">
        <v>22</v>
      </c>
      <c r="J20" s="102" t="str">
        <f>IF('Rekapitulace stavby'!AN16="","",'Rekapitulace stavby'!AN16)</f>
        <v/>
      </c>
      <c r="L20" s="35"/>
    </row>
    <row r="21" spans="2:12" s="1" customFormat="1" ht="18" customHeight="1">
      <c r="B21" s="35"/>
      <c r="E21" s="102" t="str">
        <f>IF('Rekapitulace stavby'!E17="","",'Rekapitulace stavby'!E17)</f>
        <v xml:space="preserve"> </v>
      </c>
      <c r="I21" s="111" t="s">
        <v>24</v>
      </c>
      <c r="J21" s="102" t="str">
        <f>IF('Rekapitulace stavby'!AN17="","",'Rekapitulace stavby'!AN17)</f>
        <v/>
      </c>
      <c r="L21" s="35"/>
    </row>
    <row r="22" spans="2:12" s="1" customFormat="1" ht="6.95" customHeight="1">
      <c r="B22" s="35"/>
      <c r="L22" s="35"/>
    </row>
    <row r="23" spans="2:12" s="1" customFormat="1" ht="12" customHeight="1">
      <c r="B23" s="35"/>
      <c r="D23" s="111" t="s">
        <v>28</v>
      </c>
      <c r="I23" s="111" t="s">
        <v>22</v>
      </c>
      <c r="J23" s="102" t="s">
        <v>1</v>
      </c>
      <c r="L23" s="35"/>
    </row>
    <row r="24" spans="2:12" s="1" customFormat="1" ht="18" customHeight="1">
      <c r="B24" s="35"/>
      <c r="E24" s="102" t="s">
        <v>29</v>
      </c>
      <c r="I24" s="111" t="s">
        <v>24</v>
      </c>
      <c r="J24" s="102" t="s">
        <v>1</v>
      </c>
      <c r="L24" s="35"/>
    </row>
    <row r="25" spans="2:12" s="1" customFormat="1" ht="6.95" customHeight="1">
      <c r="B25" s="35"/>
      <c r="L25" s="35"/>
    </row>
    <row r="26" spans="2:12" s="1" customFormat="1" ht="12" customHeight="1">
      <c r="B26" s="35"/>
      <c r="D26" s="111" t="s">
        <v>30</v>
      </c>
      <c r="L26" s="35"/>
    </row>
    <row r="27" spans="2:12" s="7" customFormat="1" ht="16.5" customHeight="1">
      <c r="B27" s="113"/>
      <c r="E27" s="295" t="s">
        <v>1</v>
      </c>
      <c r="F27" s="295"/>
      <c r="G27" s="295"/>
      <c r="H27" s="295"/>
      <c r="L27" s="113"/>
    </row>
    <row r="28" spans="2:12" s="1" customFormat="1" ht="6.95" customHeight="1">
      <c r="B28" s="35"/>
      <c r="L28" s="35"/>
    </row>
    <row r="29" spans="2:12" s="1" customFormat="1" ht="6.95" customHeight="1">
      <c r="B29" s="35"/>
      <c r="D29" s="59"/>
      <c r="E29" s="59"/>
      <c r="F29" s="59"/>
      <c r="G29" s="59"/>
      <c r="H29" s="59"/>
      <c r="I29" s="59"/>
      <c r="J29" s="59"/>
      <c r="K29" s="59"/>
      <c r="L29" s="35"/>
    </row>
    <row r="30" spans="2:12" s="1" customFormat="1" ht="25.35" customHeight="1">
      <c r="B30" s="35"/>
      <c r="D30" s="114" t="s">
        <v>31</v>
      </c>
      <c r="J30" s="115">
        <f>ROUND(J118, 2)</f>
        <v>0</v>
      </c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14.45" customHeight="1">
      <c r="B32" s="35"/>
      <c r="F32" s="116" t="s">
        <v>33</v>
      </c>
      <c r="I32" s="116" t="s">
        <v>32</v>
      </c>
      <c r="J32" s="116" t="s">
        <v>34</v>
      </c>
      <c r="L32" s="35"/>
    </row>
    <row r="33" spans="2:12" s="1" customFormat="1" ht="14.45" customHeight="1">
      <c r="B33" s="35"/>
      <c r="D33" s="117" t="s">
        <v>35</v>
      </c>
      <c r="E33" s="111" t="s">
        <v>36</v>
      </c>
      <c r="F33" s="118">
        <f>ROUND((SUM(BE118:BE136)),  2)</f>
        <v>0</v>
      </c>
      <c r="I33" s="119">
        <v>0.21</v>
      </c>
      <c r="J33" s="118">
        <f>ROUND(((SUM(BE118:BE136))*I33),  2)</f>
        <v>0</v>
      </c>
      <c r="L33" s="35"/>
    </row>
    <row r="34" spans="2:12" s="1" customFormat="1" ht="14.45" customHeight="1">
      <c r="B34" s="35"/>
      <c r="E34" s="111" t="s">
        <v>37</v>
      </c>
      <c r="F34" s="118">
        <f>ROUND((SUM(BF118:BF136)),  2)</f>
        <v>0</v>
      </c>
      <c r="I34" s="119">
        <v>0.15</v>
      </c>
      <c r="J34" s="118">
        <f>ROUND(((SUM(BF118:BF136))*I34),  2)</f>
        <v>0</v>
      </c>
      <c r="L34" s="35"/>
    </row>
    <row r="35" spans="2:12" s="1" customFormat="1" ht="14.45" hidden="1" customHeight="1">
      <c r="B35" s="35"/>
      <c r="E35" s="111" t="s">
        <v>38</v>
      </c>
      <c r="F35" s="118">
        <f>ROUND((SUM(BG118:BG136)),  2)</f>
        <v>0</v>
      </c>
      <c r="I35" s="119">
        <v>0.21</v>
      </c>
      <c r="J35" s="118">
        <f>0</f>
        <v>0</v>
      </c>
      <c r="L35" s="35"/>
    </row>
    <row r="36" spans="2:12" s="1" customFormat="1" ht="14.45" hidden="1" customHeight="1">
      <c r="B36" s="35"/>
      <c r="E36" s="111" t="s">
        <v>39</v>
      </c>
      <c r="F36" s="118">
        <f>ROUND((SUM(BH118:BH136)),  2)</f>
        <v>0</v>
      </c>
      <c r="I36" s="119">
        <v>0.15</v>
      </c>
      <c r="J36" s="118">
        <f>0</f>
        <v>0</v>
      </c>
      <c r="L36" s="35"/>
    </row>
    <row r="37" spans="2:12" s="1" customFormat="1" ht="14.45" hidden="1" customHeight="1">
      <c r="B37" s="35"/>
      <c r="E37" s="111" t="s">
        <v>40</v>
      </c>
      <c r="F37" s="118">
        <f>ROUND((SUM(BI118:BI136)),  2)</f>
        <v>0</v>
      </c>
      <c r="I37" s="119">
        <v>0</v>
      </c>
      <c r="J37" s="118">
        <f>0</f>
        <v>0</v>
      </c>
      <c r="L37" s="35"/>
    </row>
    <row r="38" spans="2:12" s="1" customFormat="1" ht="6.95" customHeight="1">
      <c r="B38" s="35"/>
      <c r="L38" s="35"/>
    </row>
    <row r="39" spans="2:12" s="1" customFormat="1" ht="25.35" customHeight="1">
      <c r="B39" s="35"/>
      <c r="C39" s="120"/>
      <c r="D39" s="121" t="s">
        <v>41</v>
      </c>
      <c r="E39" s="122"/>
      <c r="F39" s="122"/>
      <c r="G39" s="123" t="s">
        <v>42</v>
      </c>
      <c r="H39" s="124" t="s">
        <v>43</v>
      </c>
      <c r="I39" s="122"/>
      <c r="J39" s="125">
        <f>SUM(J30:J37)</f>
        <v>0</v>
      </c>
      <c r="K39" s="126"/>
      <c r="L39" s="35"/>
    </row>
    <row r="40" spans="2:12" s="1" customFormat="1" ht="14.45" customHeight="1">
      <c r="B40" s="35"/>
      <c r="L40" s="35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47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47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47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47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47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47" s="1" customFormat="1" ht="12" customHeight="1">
      <c r="B86" s="31"/>
      <c r="C86" s="28" t="s">
        <v>117</v>
      </c>
      <c r="D86" s="32"/>
      <c r="E86" s="32"/>
      <c r="F86" s="32"/>
      <c r="G86" s="32"/>
      <c r="H86" s="32"/>
      <c r="I86" s="32"/>
      <c r="J86" s="32"/>
      <c r="K86" s="32"/>
      <c r="L86" s="35"/>
    </row>
    <row r="87" spans="2:47" s="1" customFormat="1" ht="16.5" customHeight="1">
      <c r="B87" s="31"/>
      <c r="C87" s="32"/>
      <c r="D87" s="32"/>
      <c r="E87" s="286" t="str">
        <f>E9</f>
        <v>SO 03 - Přípojka NN</v>
      </c>
      <c r="F87" s="298"/>
      <c r="G87" s="298"/>
      <c r="H87" s="298"/>
      <c r="I87" s="32"/>
      <c r="J87" s="32"/>
      <c r="K87" s="32"/>
      <c r="L87" s="35"/>
    </row>
    <row r="88" spans="2:47" s="1" customFormat="1" ht="6.95" customHeight="1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5"/>
    </row>
    <row r="89" spans="2:47" s="1" customFormat="1" ht="12" customHeight="1">
      <c r="B89" s="31"/>
      <c r="C89" s="28" t="s">
        <v>18</v>
      </c>
      <c r="D89" s="32"/>
      <c r="E89" s="32"/>
      <c r="F89" s="26" t="str">
        <f>F12</f>
        <v>Hrádek</v>
      </c>
      <c r="G89" s="32"/>
      <c r="H89" s="32"/>
      <c r="I89" s="28" t="s">
        <v>19</v>
      </c>
      <c r="J89" s="58" t="str">
        <f>IF(J12="","",J12)</f>
        <v>10. 1. 2019</v>
      </c>
      <c r="K89" s="32"/>
      <c r="L89" s="35"/>
    </row>
    <row r="90" spans="2:47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47" s="1" customFormat="1" ht="15.2" customHeight="1">
      <c r="B91" s="31"/>
      <c r="C91" s="28" t="s">
        <v>21</v>
      </c>
      <c r="D91" s="32"/>
      <c r="E91" s="32"/>
      <c r="F91" s="26" t="str">
        <f>E15</f>
        <v xml:space="preserve"> </v>
      </c>
      <c r="G91" s="32"/>
      <c r="H91" s="32"/>
      <c r="I91" s="28" t="s">
        <v>26</v>
      </c>
      <c r="J91" s="29" t="str">
        <f>E21</f>
        <v xml:space="preserve"> </v>
      </c>
      <c r="K91" s="32"/>
      <c r="L91" s="35"/>
    </row>
    <row r="92" spans="2:47" s="1" customFormat="1" ht="15.2" customHeight="1">
      <c r="B92" s="31"/>
      <c r="C92" s="28" t="s">
        <v>25</v>
      </c>
      <c r="D92" s="32"/>
      <c r="E92" s="32"/>
      <c r="F92" s="26" t="str">
        <f>IF(E18="","",E18)</f>
        <v xml:space="preserve"> </v>
      </c>
      <c r="G92" s="32"/>
      <c r="H92" s="32"/>
      <c r="I92" s="28" t="s">
        <v>28</v>
      </c>
      <c r="J92" s="29" t="str">
        <f>E24</f>
        <v>Fochler Jan</v>
      </c>
      <c r="K92" s="32"/>
      <c r="L92" s="35"/>
    </row>
    <row r="93" spans="2:47" s="1" customFormat="1" ht="10.35" customHeight="1"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5"/>
    </row>
    <row r="94" spans="2:47" s="1" customFormat="1" ht="29.25" customHeight="1">
      <c r="B94" s="31"/>
      <c r="C94" s="137" t="s">
        <v>122</v>
      </c>
      <c r="D94" s="138"/>
      <c r="E94" s="138"/>
      <c r="F94" s="138"/>
      <c r="G94" s="138"/>
      <c r="H94" s="138"/>
      <c r="I94" s="138"/>
      <c r="J94" s="139" t="s">
        <v>123</v>
      </c>
      <c r="K94" s="138"/>
      <c r="L94" s="35"/>
    </row>
    <row r="95" spans="2:47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47" s="1" customFormat="1" ht="22.9" customHeight="1">
      <c r="B96" s="31"/>
      <c r="C96" s="140" t="s">
        <v>124</v>
      </c>
      <c r="D96" s="32"/>
      <c r="E96" s="32"/>
      <c r="F96" s="32"/>
      <c r="G96" s="32"/>
      <c r="H96" s="32"/>
      <c r="I96" s="32"/>
      <c r="J96" s="76">
        <f>J118</f>
        <v>0</v>
      </c>
      <c r="K96" s="32"/>
      <c r="L96" s="35"/>
      <c r="AU96" s="17" t="s">
        <v>125</v>
      </c>
    </row>
    <row r="97" spans="2:12" s="8" customFormat="1" ht="24.95" customHeight="1">
      <c r="B97" s="141"/>
      <c r="C97" s="142"/>
      <c r="D97" s="143" t="s">
        <v>132</v>
      </c>
      <c r="E97" s="144"/>
      <c r="F97" s="144"/>
      <c r="G97" s="144"/>
      <c r="H97" s="144"/>
      <c r="I97" s="144"/>
      <c r="J97" s="145">
        <f>J119</f>
        <v>0</v>
      </c>
      <c r="K97" s="142"/>
      <c r="L97" s="146"/>
    </row>
    <row r="98" spans="2:12" s="9" customFormat="1" ht="19.899999999999999" customHeight="1">
      <c r="B98" s="147"/>
      <c r="C98" s="96"/>
      <c r="D98" s="148" t="s">
        <v>133</v>
      </c>
      <c r="E98" s="149"/>
      <c r="F98" s="149"/>
      <c r="G98" s="149"/>
      <c r="H98" s="149"/>
      <c r="I98" s="149"/>
      <c r="J98" s="150">
        <f>J120</f>
        <v>0</v>
      </c>
      <c r="K98" s="96"/>
      <c r="L98" s="151"/>
    </row>
    <row r="99" spans="2:12" s="1" customFormat="1" ht="21.75" customHeight="1"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5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5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5"/>
    </row>
    <row r="105" spans="2:12" s="1" customFormat="1" ht="24.95" customHeight="1">
      <c r="B105" s="31"/>
      <c r="C105" s="23" t="s">
        <v>136</v>
      </c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12" s="1" customFormat="1" ht="6.95" customHeight="1">
      <c r="B106" s="31"/>
      <c r="C106" s="32"/>
      <c r="D106" s="32"/>
      <c r="E106" s="32"/>
      <c r="F106" s="32"/>
      <c r="G106" s="32"/>
      <c r="H106" s="32"/>
      <c r="I106" s="32"/>
      <c r="J106" s="32"/>
      <c r="K106" s="32"/>
      <c r="L106" s="35"/>
    </row>
    <row r="107" spans="2:12" s="1" customFormat="1" ht="12" customHeight="1">
      <c r="B107" s="31"/>
      <c r="C107" s="28" t="s">
        <v>14</v>
      </c>
      <c r="D107" s="32"/>
      <c r="E107" s="32"/>
      <c r="F107" s="32"/>
      <c r="G107" s="32"/>
      <c r="H107" s="32"/>
      <c r="I107" s="32"/>
      <c r="J107" s="32"/>
      <c r="K107" s="32"/>
      <c r="L107" s="35"/>
    </row>
    <row r="108" spans="2:12" s="1" customFormat="1" ht="16.5" customHeight="1">
      <c r="B108" s="31"/>
      <c r="C108" s="32"/>
      <c r="D108" s="32"/>
      <c r="E108" s="296" t="str">
        <f>E7</f>
        <v>Hrádek</v>
      </c>
      <c r="F108" s="297"/>
      <c r="G108" s="297"/>
      <c r="H108" s="297"/>
      <c r="I108" s="32"/>
      <c r="J108" s="32"/>
      <c r="K108" s="32"/>
      <c r="L108" s="35"/>
    </row>
    <row r="109" spans="2:12" s="1" customFormat="1" ht="12" customHeight="1">
      <c r="B109" s="31"/>
      <c r="C109" s="28" t="s">
        <v>117</v>
      </c>
      <c r="D109" s="32"/>
      <c r="E109" s="32"/>
      <c r="F109" s="32"/>
      <c r="G109" s="32"/>
      <c r="H109" s="32"/>
      <c r="I109" s="32"/>
      <c r="J109" s="32"/>
      <c r="K109" s="32"/>
      <c r="L109" s="35"/>
    </row>
    <row r="110" spans="2:12" s="1" customFormat="1" ht="16.5" customHeight="1">
      <c r="B110" s="31"/>
      <c r="C110" s="32"/>
      <c r="D110" s="32"/>
      <c r="E110" s="286" t="str">
        <f>E9</f>
        <v>SO 03 - Přípojka NN</v>
      </c>
      <c r="F110" s="298"/>
      <c r="G110" s="298"/>
      <c r="H110" s="298"/>
      <c r="I110" s="32"/>
      <c r="J110" s="32"/>
      <c r="K110" s="32"/>
      <c r="L110" s="35"/>
    </row>
    <row r="111" spans="2:12" s="1" customFormat="1" ht="6.9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12" s="1" customFormat="1" ht="12" customHeight="1">
      <c r="B112" s="31"/>
      <c r="C112" s="28" t="s">
        <v>18</v>
      </c>
      <c r="D112" s="32"/>
      <c r="E112" s="32"/>
      <c r="F112" s="26" t="str">
        <f>F12</f>
        <v>Hrádek</v>
      </c>
      <c r="G112" s="32"/>
      <c r="H112" s="32"/>
      <c r="I112" s="28" t="s">
        <v>19</v>
      </c>
      <c r="J112" s="58" t="str">
        <f>IF(J12="","",J12)</f>
        <v>10. 1. 2019</v>
      </c>
      <c r="K112" s="32"/>
      <c r="L112" s="35"/>
    </row>
    <row r="113" spans="2:65" s="1" customFormat="1" ht="6.95" customHeight="1">
      <c r="B113" s="31"/>
      <c r="C113" s="32"/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5" s="1" customFormat="1" ht="15.2" customHeight="1">
      <c r="B114" s="31"/>
      <c r="C114" s="28" t="s">
        <v>21</v>
      </c>
      <c r="D114" s="32"/>
      <c r="E114" s="32"/>
      <c r="F114" s="26" t="str">
        <f>E15</f>
        <v xml:space="preserve"> </v>
      </c>
      <c r="G114" s="32"/>
      <c r="H114" s="32"/>
      <c r="I114" s="28" t="s">
        <v>26</v>
      </c>
      <c r="J114" s="29" t="str">
        <f>E21</f>
        <v xml:space="preserve"> </v>
      </c>
      <c r="K114" s="32"/>
      <c r="L114" s="35"/>
    </row>
    <row r="115" spans="2:65" s="1" customFormat="1" ht="15.2" customHeight="1">
      <c r="B115" s="31"/>
      <c r="C115" s="28" t="s">
        <v>25</v>
      </c>
      <c r="D115" s="32"/>
      <c r="E115" s="32"/>
      <c r="F115" s="26" t="str">
        <f>IF(E18="","",E18)</f>
        <v xml:space="preserve"> </v>
      </c>
      <c r="G115" s="32"/>
      <c r="H115" s="32"/>
      <c r="I115" s="28" t="s">
        <v>28</v>
      </c>
      <c r="J115" s="29" t="str">
        <f>E24</f>
        <v>Fochler Jan</v>
      </c>
      <c r="K115" s="32"/>
      <c r="L115" s="35"/>
    </row>
    <row r="116" spans="2:65" s="1" customFormat="1" ht="10.35" customHeight="1">
      <c r="B116" s="31"/>
      <c r="C116" s="32"/>
      <c r="D116" s="32"/>
      <c r="E116" s="32"/>
      <c r="F116" s="32"/>
      <c r="G116" s="32"/>
      <c r="H116" s="32"/>
      <c r="I116" s="32"/>
      <c r="J116" s="32"/>
      <c r="K116" s="32"/>
      <c r="L116" s="35"/>
    </row>
    <row r="117" spans="2:65" s="10" customFormat="1" ht="29.25" customHeight="1">
      <c r="B117" s="152"/>
      <c r="C117" s="153" t="s">
        <v>137</v>
      </c>
      <c r="D117" s="154" t="s">
        <v>56</v>
      </c>
      <c r="E117" s="154" t="s">
        <v>52</v>
      </c>
      <c r="F117" s="154" t="s">
        <v>53</v>
      </c>
      <c r="G117" s="154" t="s">
        <v>138</v>
      </c>
      <c r="H117" s="154" t="s">
        <v>139</v>
      </c>
      <c r="I117" s="154" t="s">
        <v>140</v>
      </c>
      <c r="J117" s="155" t="s">
        <v>123</v>
      </c>
      <c r="K117" s="156" t="s">
        <v>141</v>
      </c>
      <c r="L117" s="157"/>
      <c r="M117" s="67" t="s">
        <v>1</v>
      </c>
      <c r="N117" s="68" t="s">
        <v>35</v>
      </c>
      <c r="O117" s="68" t="s">
        <v>142</v>
      </c>
      <c r="P117" s="68" t="s">
        <v>143</v>
      </c>
      <c r="Q117" s="68" t="s">
        <v>144</v>
      </c>
      <c r="R117" s="68" t="s">
        <v>145</v>
      </c>
      <c r="S117" s="68" t="s">
        <v>146</v>
      </c>
      <c r="T117" s="69" t="s">
        <v>147</v>
      </c>
    </row>
    <row r="118" spans="2:65" s="1" customFormat="1" ht="22.9" customHeight="1">
      <c r="B118" s="31"/>
      <c r="C118" s="74" t="s">
        <v>148</v>
      </c>
      <c r="D118" s="32"/>
      <c r="E118" s="32"/>
      <c r="F118" s="32"/>
      <c r="G118" s="32"/>
      <c r="H118" s="32"/>
      <c r="I118" s="32"/>
      <c r="J118" s="158">
        <f>BK118</f>
        <v>0</v>
      </c>
      <c r="K118" s="32"/>
      <c r="L118" s="35"/>
      <c r="M118" s="70"/>
      <c r="N118" s="71"/>
      <c r="O118" s="71"/>
      <c r="P118" s="159">
        <f>P119</f>
        <v>9.0884999999999998</v>
      </c>
      <c r="Q118" s="71"/>
      <c r="R118" s="159">
        <f>R119</f>
        <v>2.1244100000000001</v>
      </c>
      <c r="S118" s="71"/>
      <c r="T118" s="160">
        <f>T119</f>
        <v>0</v>
      </c>
      <c r="AT118" s="17" t="s">
        <v>70</v>
      </c>
      <c r="AU118" s="17" t="s">
        <v>125</v>
      </c>
      <c r="BK118" s="161">
        <f>BK119</f>
        <v>0</v>
      </c>
    </row>
    <row r="119" spans="2:65" s="11" customFormat="1" ht="25.9" customHeight="1">
      <c r="B119" s="162"/>
      <c r="C119" s="163"/>
      <c r="D119" s="164" t="s">
        <v>70</v>
      </c>
      <c r="E119" s="165" t="s">
        <v>279</v>
      </c>
      <c r="F119" s="165" t="s">
        <v>550</v>
      </c>
      <c r="G119" s="163"/>
      <c r="H119" s="163"/>
      <c r="I119" s="163"/>
      <c r="J119" s="166">
        <f>BK119</f>
        <v>0</v>
      </c>
      <c r="K119" s="163"/>
      <c r="L119" s="167"/>
      <c r="M119" s="168"/>
      <c r="N119" s="169"/>
      <c r="O119" s="169"/>
      <c r="P119" s="170">
        <f>P120</f>
        <v>9.0884999999999998</v>
      </c>
      <c r="Q119" s="169"/>
      <c r="R119" s="170">
        <f>R120</f>
        <v>2.1244100000000001</v>
      </c>
      <c r="S119" s="169"/>
      <c r="T119" s="171">
        <f>T120</f>
        <v>0</v>
      </c>
      <c r="AR119" s="172" t="s">
        <v>524</v>
      </c>
      <c r="AT119" s="173" t="s">
        <v>70</v>
      </c>
      <c r="AU119" s="173" t="s">
        <v>71</v>
      </c>
      <c r="AY119" s="172" t="s">
        <v>151</v>
      </c>
      <c r="BK119" s="174">
        <f>BK120</f>
        <v>0</v>
      </c>
    </row>
    <row r="120" spans="2:65" s="11" customFormat="1" ht="22.9" customHeight="1">
      <c r="B120" s="162"/>
      <c r="C120" s="163"/>
      <c r="D120" s="164" t="s">
        <v>70</v>
      </c>
      <c r="E120" s="175" t="s">
        <v>551</v>
      </c>
      <c r="F120" s="175" t="s">
        <v>552</v>
      </c>
      <c r="G120" s="163"/>
      <c r="H120" s="163"/>
      <c r="I120" s="163"/>
      <c r="J120" s="176">
        <f>BK120</f>
        <v>0</v>
      </c>
      <c r="K120" s="163"/>
      <c r="L120" s="167"/>
      <c r="M120" s="168"/>
      <c r="N120" s="169"/>
      <c r="O120" s="169"/>
      <c r="P120" s="170">
        <f>SUM(P121:P136)</f>
        <v>9.0884999999999998</v>
      </c>
      <c r="Q120" s="169"/>
      <c r="R120" s="170">
        <f>SUM(R121:R136)</f>
        <v>2.1244100000000001</v>
      </c>
      <c r="S120" s="169"/>
      <c r="T120" s="171">
        <f>SUM(T121:T136)</f>
        <v>0</v>
      </c>
      <c r="AR120" s="172" t="s">
        <v>524</v>
      </c>
      <c r="AT120" s="173" t="s">
        <v>70</v>
      </c>
      <c r="AU120" s="173" t="s">
        <v>78</v>
      </c>
      <c r="AY120" s="172" t="s">
        <v>151</v>
      </c>
      <c r="BK120" s="174">
        <f>SUM(BK121:BK136)</f>
        <v>0</v>
      </c>
    </row>
    <row r="121" spans="2:65" s="1" customFormat="1" ht="16.5" customHeight="1">
      <c r="B121" s="31"/>
      <c r="C121" s="177" t="s">
        <v>80</v>
      </c>
      <c r="D121" s="177" t="s">
        <v>153</v>
      </c>
      <c r="E121" s="178" t="s">
        <v>870</v>
      </c>
      <c r="F121" s="179" t="s">
        <v>897</v>
      </c>
      <c r="G121" s="180" t="s">
        <v>726</v>
      </c>
      <c r="H121" s="181">
        <v>4</v>
      </c>
      <c r="I121" s="182"/>
      <c r="J121" s="182">
        <f t="shared" ref="J121:J136" si="0">ROUND(I121*H121,2)</f>
        <v>0</v>
      </c>
      <c r="K121" s="179" t="s">
        <v>1</v>
      </c>
      <c r="L121" s="35"/>
      <c r="M121" s="183" t="s">
        <v>1</v>
      </c>
      <c r="N121" s="184" t="s">
        <v>36</v>
      </c>
      <c r="O121" s="185">
        <v>0</v>
      </c>
      <c r="P121" s="185">
        <f t="shared" ref="P121:P136" si="1">O121*H121</f>
        <v>0</v>
      </c>
      <c r="Q121" s="185">
        <v>0</v>
      </c>
      <c r="R121" s="185">
        <f t="shared" ref="R121:R136" si="2">Q121*H121</f>
        <v>0</v>
      </c>
      <c r="S121" s="185">
        <v>0</v>
      </c>
      <c r="T121" s="186">
        <f t="shared" ref="T121:T136" si="3">S121*H121</f>
        <v>0</v>
      </c>
      <c r="AR121" s="187" t="s">
        <v>158</v>
      </c>
      <c r="AT121" s="187" t="s">
        <v>153</v>
      </c>
      <c r="AU121" s="187" t="s">
        <v>80</v>
      </c>
      <c r="AY121" s="17" t="s">
        <v>151</v>
      </c>
      <c r="BE121" s="188">
        <f t="shared" ref="BE121:BE136" si="4">IF(N121="základní",J121,0)</f>
        <v>0</v>
      </c>
      <c r="BF121" s="188">
        <f t="shared" ref="BF121:BF136" si="5">IF(N121="snížená",J121,0)</f>
        <v>0</v>
      </c>
      <c r="BG121" s="188">
        <f t="shared" ref="BG121:BG136" si="6">IF(N121="zákl. přenesená",J121,0)</f>
        <v>0</v>
      </c>
      <c r="BH121" s="188">
        <f t="shared" ref="BH121:BH136" si="7">IF(N121="sníž. přenesená",J121,0)</f>
        <v>0</v>
      </c>
      <c r="BI121" s="188">
        <f t="shared" ref="BI121:BI136" si="8">IF(N121="nulová",J121,0)</f>
        <v>0</v>
      </c>
      <c r="BJ121" s="17" t="s">
        <v>78</v>
      </c>
      <c r="BK121" s="188">
        <f t="shared" ref="BK121:BK136" si="9">ROUND(I121*H121,2)</f>
        <v>0</v>
      </c>
      <c r="BL121" s="17" t="s">
        <v>158</v>
      </c>
      <c r="BM121" s="187" t="s">
        <v>898</v>
      </c>
    </row>
    <row r="122" spans="2:65" s="1" customFormat="1" ht="16.5" customHeight="1">
      <c r="B122" s="31"/>
      <c r="C122" s="177" t="s">
        <v>524</v>
      </c>
      <c r="D122" s="177" t="s">
        <v>153</v>
      </c>
      <c r="E122" s="178" t="s">
        <v>880</v>
      </c>
      <c r="F122" s="179" t="s">
        <v>899</v>
      </c>
      <c r="G122" s="180" t="s">
        <v>369</v>
      </c>
      <c r="H122" s="181">
        <v>1</v>
      </c>
      <c r="I122" s="182"/>
      <c r="J122" s="182">
        <f t="shared" si="0"/>
        <v>0</v>
      </c>
      <c r="K122" s="179" t="s">
        <v>1</v>
      </c>
      <c r="L122" s="35"/>
      <c r="M122" s="183" t="s">
        <v>1</v>
      </c>
      <c r="N122" s="184" t="s">
        <v>36</v>
      </c>
      <c r="O122" s="185">
        <v>0</v>
      </c>
      <c r="P122" s="185">
        <f t="shared" si="1"/>
        <v>0</v>
      </c>
      <c r="Q122" s="185">
        <v>0</v>
      </c>
      <c r="R122" s="185">
        <f t="shared" si="2"/>
        <v>0</v>
      </c>
      <c r="S122" s="185">
        <v>0</v>
      </c>
      <c r="T122" s="186">
        <f t="shared" si="3"/>
        <v>0</v>
      </c>
      <c r="AR122" s="187" t="s">
        <v>158</v>
      </c>
      <c r="AT122" s="187" t="s">
        <v>153</v>
      </c>
      <c r="AU122" s="187" t="s">
        <v>80</v>
      </c>
      <c r="AY122" s="17" t="s">
        <v>151</v>
      </c>
      <c r="BE122" s="188">
        <f t="shared" si="4"/>
        <v>0</v>
      </c>
      <c r="BF122" s="188">
        <f t="shared" si="5"/>
        <v>0</v>
      </c>
      <c r="BG122" s="188">
        <f t="shared" si="6"/>
        <v>0</v>
      </c>
      <c r="BH122" s="188">
        <f t="shared" si="7"/>
        <v>0</v>
      </c>
      <c r="BI122" s="188">
        <f t="shared" si="8"/>
        <v>0</v>
      </c>
      <c r="BJ122" s="17" t="s">
        <v>78</v>
      </c>
      <c r="BK122" s="188">
        <f t="shared" si="9"/>
        <v>0</v>
      </c>
      <c r="BL122" s="17" t="s">
        <v>158</v>
      </c>
      <c r="BM122" s="187" t="s">
        <v>900</v>
      </c>
    </row>
    <row r="123" spans="2:65" s="1" customFormat="1" ht="16.5" customHeight="1">
      <c r="B123" s="31"/>
      <c r="C123" s="177" t="s">
        <v>78</v>
      </c>
      <c r="D123" s="177" t="s">
        <v>153</v>
      </c>
      <c r="E123" s="178" t="s">
        <v>883</v>
      </c>
      <c r="F123" s="179" t="s">
        <v>901</v>
      </c>
      <c r="G123" s="180" t="s">
        <v>212</v>
      </c>
      <c r="H123" s="181">
        <v>1</v>
      </c>
      <c r="I123" s="182"/>
      <c r="J123" s="182">
        <f t="shared" si="0"/>
        <v>0</v>
      </c>
      <c r="K123" s="179" t="s">
        <v>1</v>
      </c>
      <c r="L123" s="35"/>
      <c r="M123" s="183" t="s">
        <v>1</v>
      </c>
      <c r="N123" s="184" t="s">
        <v>36</v>
      </c>
      <c r="O123" s="185">
        <v>0</v>
      </c>
      <c r="P123" s="185">
        <f t="shared" si="1"/>
        <v>0</v>
      </c>
      <c r="Q123" s="185">
        <v>0</v>
      </c>
      <c r="R123" s="185">
        <f t="shared" si="2"/>
        <v>0</v>
      </c>
      <c r="S123" s="185">
        <v>0</v>
      </c>
      <c r="T123" s="186">
        <f t="shared" si="3"/>
        <v>0</v>
      </c>
      <c r="AR123" s="187" t="s">
        <v>158</v>
      </c>
      <c r="AT123" s="187" t="s">
        <v>153</v>
      </c>
      <c r="AU123" s="187" t="s">
        <v>80</v>
      </c>
      <c r="AY123" s="17" t="s">
        <v>151</v>
      </c>
      <c r="BE123" s="188">
        <f t="shared" si="4"/>
        <v>0</v>
      </c>
      <c r="BF123" s="188">
        <f t="shared" si="5"/>
        <v>0</v>
      </c>
      <c r="BG123" s="188">
        <f t="shared" si="6"/>
        <v>0</v>
      </c>
      <c r="BH123" s="188">
        <f t="shared" si="7"/>
        <v>0</v>
      </c>
      <c r="BI123" s="188">
        <f t="shared" si="8"/>
        <v>0</v>
      </c>
      <c r="BJ123" s="17" t="s">
        <v>78</v>
      </c>
      <c r="BK123" s="188">
        <f t="shared" si="9"/>
        <v>0</v>
      </c>
      <c r="BL123" s="17" t="s">
        <v>158</v>
      </c>
      <c r="BM123" s="187" t="s">
        <v>902</v>
      </c>
    </row>
    <row r="124" spans="2:65" s="1" customFormat="1" ht="24" customHeight="1">
      <c r="B124" s="31"/>
      <c r="C124" s="177" t="s">
        <v>158</v>
      </c>
      <c r="D124" s="177" t="s">
        <v>153</v>
      </c>
      <c r="E124" s="178" t="s">
        <v>903</v>
      </c>
      <c r="F124" s="179" t="s">
        <v>904</v>
      </c>
      <c r="G124" s="180" t="s">
        <v>369</v>
      </c>
      <c r="H124" s="181">
        <v>2</v>
      </c>
      <c r="I124" s="182"/>
      <c r="J124" s="182">
        <f t="shared" si="0"/>
        <v>0</v>
      </c>
      <c r="K124" s="179" t="s">
        <v>230</v>
      </c>
      <c r="L124" s="35"/>
      <c r="M124" s="183" t="s">
        <v>1</v>
      </c>
      <c r="N124" s="184" t="s">
        <v>36</v>
      </c>
      <c r="O124" s="185">
        <v>0.30599999999999999</v>
      </c>
      <c r="P124" s="185">
        <f t="shared" si="1"/>
        <v>0.61199999999999999</v>
      </c>
      <c r="Q124" s="185">
        <v>0</v>
      </c>
      <c r="R124" s="185">
        <f t="shared" si="2"/>
        <v>0</v>
      </c>
      <c r="S124" s="185">
        <v>0</v>
      </c>
      <c r="T124" s="186">
        <f t="shared" si="3"/>
        <v>0</v>
      </c>
      <c r="AR124" s="187" t="s">
        <v>158</v>
      </c>
      <c r="AT124" s="187" t="s">
        <v>153</v>
      </c>
      <c r="AU124" s="187" t="s">
        <v>80</v>
      </c>
      <c r="AY124" s="17" t="s">
        <v>151</v>
      </c>
      <c r="BE124" s="188">
        <f t="shared" si="4"/>
        <v>0</v>
      </c>
      <c r="BF124" s="188">
        <f t="shared" si="5"/>
        <v>0</v>
      </c>
      <c r="BG124" s="188">
        <f t="shared" si="6"/>
        <v>0</v>
      </c>
      <c r="BH124" s="188">
        <f t="shared" si="7"/>
        <v>0</v>
      </c>
      <c r="BI124" s="188">
        <f t="shared" si="8"/>
        <v>0</v>
      </c>
      <c r="BJ124" s="17" t="s">
        <v>78</v>
      </c>
      <c r="BK124" s="188">
        <f t="shared" si="9"/>
        <v>0</v>
      </c>
      <c r="BL124" s="17" t="s">
        <v>158</v>
      </c>
      <c r="BM124" s="187" t="s">
        <v>905</v>
      </c>
    </row>
    <row r="125" spans="2:65" s="1" customFormat="1" ht="24" customHeight="1">
      <c r="B125" s="31"/>
      <c r="C125" s="177" t="s">
        <v>327</v>
      </c>
      <c r="D125" s="177" t="s">
        <v>153</v>
      </c>
      <c r="E125" s="178" t="s">
        <v>906</v>
      </c>
      <c r="F125" s="179" t="s">
        <v>907</v>
      </c>
      <c r="G125" s="180" t="s">
        <v>369</v>
      </c>
      <c r="H125" s="181">
        <v>1</v>
      </c>
      <c r="I125" s="182"/>
      <c r="J125" s="182">
        <f t="shared" si="0"/>
        <v>0</v>
      </c>
      <c r="K125" s="179" t="s">
        <v>230</v>
      </c>
      <c r="L125" s="35"/>
      <c r="M125" s="183" t="s">
        <v>1</v>
      </c>
      <c r="N125" s="184" t="s">
        <v>36</v>
      </c>
      <c r="O125" s="185">
        <v>2.1520000000000001</v>
      </c>
      <c r="P125" s="185">
        <f t="shared" si="1"/>
        <v>2.1520000000000001</v>
      </c>
      <c r="Q125" s="185">
        <v>0</v>
      </c>
      <c r="R125" s="185">
        <f t="shared" si="2"/>
        <v>0</v>
      </c>
      <c r="S125" s="185">
        <v>0</v>
      </c>
      <c r="T125" s="186">
        <f t="shared" si="3"/>
        <v>0</v>
      </c>
      <c r="AR125" s="187" t="s">
        <v>158</v>
      </c>
      <c r="AT125" s="187" t="s">
        <v>153</v>
      </c>
      <c r="AU125" s="187" t="s">
        <v>80</v>
      </c>
      <c r="AY125" s="17" t="s">
        <v>151</v>
      </c>
      <c r="BE125" s="188">
        <f t="shared" si="4"/>
        <v>0</v>
      </c>
      <c r="BF125" s="188">
        <f t="shared" si="5"/>
        <v>0</v>
      </c>
      <c r="BG125" s="188">
        <f t="shared" si="6"/>
        <v>0</v>
      </c>
      <c r="BH125" s="188">
        <f t="shared" si="7"/>
        <v>0</v>
      </c>
      <c r="BI125" s="188">
        <f t="shared" si="8"/>
        <v>0</v>
      </c>
      <c r="BJ125" s="17" t="s">
        <v>78</v>
      </c>
      <c r="BK125" s="188">
        <f t="shared" si="9"/>
        <v>0</v>
      </c>
      <c r="BL125" s="17" t="s">
        <v>158</v>
      </c>
      <c r="BM125" s="187" t="s">
        <v>908</v>
      </c>
    </row>
    <row r="126" spans="2:65" s="1" customFormat="1" ht="36" customHeight="1">
      <c r="B126" s="31"/>
      <c r="C126" s="177" t="s">
        <v>215</v>
      </c>
      <c r="D126" s="177" t="s">
        <v>153</v>
      </c>
      <c r="E126" s="178" t="s">
        <v>909</v>
      </c>
      <c r="F126" s="179" t="s">
        <v>910</v>
      </c>
      <c r="G126" s="180" t="s">
        <v>173</v>
      </c>
      <c r="H126" s="181">
        <v>10</v>
      </c>
      <c r="I126" s="182"/>
      <c r="J126" s="182">
        <f t="shared" si="0"/>
        <v>0</v>
      </c>
      <c r="K126" s="179" t="s">
        <v>230</v>
      </c>
      <c r="L126" s="35"/>
      <c r="M126" s="183" t="s">
        <v>1</v>
      </c>
      <c r="N126" s="184" t="s">
        <v>36</v>
      </c>
      <c r="O126" s="185">
        <v>7.5999999999999998E-2</v>
      </c>
      <c r="P126" s="185">
        <f t="shared" si="1"/>
        <v>0.76</v>
      </c>
      <c r="Q126" s="185">
        <v>0</v>
      </c>
      <c r="R126" s="185">
        <f t="shared" si="2"/>
        <v>0</v>
      </c>
      <c r="S126" s="185">
        <v>0</v>
      </c>
      <c r="T126" s="186">
        <f t="shared" si="3"/>
        <v>0</v>
      </c>
      <c r="AR126" s="187" t="s">
        <v>158</v>
      </c>
      <c r="AT126" s="187" t="s">
        <v>153</v>
      </c>
      <c r="AU126" s="187" t="s">
        <v>80</v>
      </c>
      <c r="AY126" s="17" t="s">
        <v>151</v>
      </c>
      <c r="BE126" s="188">
        <f t="shared" si="4"/>
        <v>0</v>
      </c>
      <c r="BF126" s="188">
        <f t="shared" si="5"/>
        <v>0</v>
      </c>
      <c r="BG126" s="188">
        <f t="shared" si="6"/>
        <v>0</v>
      </c>
      <c r="BH126" s="188">
        <f t="shared" si="7"/>
        <v>0</v>
      </c>
      <c r="BI126" s="188">
        <f t="shared" si="8"/>
        <v>0</v>
      </c>
      <c r="BJ126" s="17" t="s">
        <v>78</v>
      </c>
      <c r="BK126" s="188">
        <f t="shared" si="9"/>
        <v>0</v>
      </c>
      <c r="BL126" s="17" t="s">
        <v>158</v>
      </c>
      <c r="BM126" s="187" t="s">
        <v>911</v>
      </c>
    </row>
    <row r="127" spans="2:65" s="1" customFormat="1" ht="24" customHeight="1">
      <c r="B127" s="31"/>
      <c r="C127" s="177" t="s">
        <v>170</v>
      </c>
      <c r="D127" s="177" t="s">
        <v>153</v>
      </c>
      <c r="E127" s="178" t="s">
        <v>912</v>
      </c>
      <c r="F127" s="179" t="s">
        <v>913</v>
      </c>
      <c r="G127" s="180" t="s">
        <v>369</v>
      </c>
      <c r="H127" s="181">
        <v>2</v>
      </c>
      <c r="I127" s="182"/>
      <c r="J127" s="182">
        <f t="shared" si="0"/>
        <v>0</v>
      </c>
      <c r="K127" s="179" t="s">
        <v>230</v>
      </c>
      <c r="L127" s="35"/>
      <c r="M127" s="183" t="s">
        <v>1</v>
      </c>
      <c r="N127" s="184" t="s">
        <v>36</v>
      </c>
      <c r="O127" s="185">
        <v>0.35199999999999998</v>
      </c>
      <c r="P127" s="185">
        <f t="shared" si="1"/>
        <v>0.70399999999999996</v>
      </c>
      <c r="Q127" s="185">
        <v>0</v>
      </c>
      <c r="R127" s="185">
        <f t="shared" si="2"/>
        <v>0</v>
      </c>
      <c r="S127" s="185">
        <v>0</v>
      </c>
      <c r="T127" s="186">
        <f t="shared" si="3"/>
        <v>0</v>
      </c>
      <c r="AR127" s="187" t="s">
        <v>158</v>
      </c>
      <c r="AT127" s="187" t="s">
        <v>153</v>
      </c>
      <c r="AU127" s="187" t="s">
        <v>80</v>
      </c>
      <c r="AY127" s="17" t="s">
        <v>151</v>
      </c>
      <c r="BE127" s="188">
        <f t="shared" si="4"/>
        <v>0</v>
      </c>
      <c r="BF127" s="188">
        <f t="shared" si="5"/>
        <v>0</v>
      </c>
      <c r="BG127" s="188">
        <f t="shared" si="6"/>
        <v>0</v>
      </c>
      <c r="BH127" s="188">
        <f t="shared" si="7"/>
        <v>0</v>
      </c>
      <c r="BI127" s="188">
        <f t="shared" si="8"/>
        <v>0</v>
      </c>
      <c r="BJ127" s="17" t="s">
        <v>78</v>
      </c>
      <c r="BK127" s="188">
        <f t="shared" si="9"/>
        <v>0</v>
      </c>
      <c r="BL127" s="17" t="s">
        <v>158</v>
      </c>
      <c r="BM127" s="187" t="s">
        <v>914</v>
      </c>
    </row>
    <row r="128" spans="2:65" s="1" customFormat="1" ht="24" customHeight="1">
      <c r="B128" s="31"/>
      <c r="C128" s="177" t="s">
        <v>177</v>
      </c>
      <c r="D128" s="177" t="s">
        <v>153</v>
      </c>
      <c r="E128" s="178" t="s">
        <v>915</v>
      </c>
      <c r="F128" s="179" t="s">
        <v>916</v>
      </c>
      <c r="G128" s="180" t="s">
        <v>173</v>
      </c>
      <c r="H128" s="181">
        <v>8</v>
      </c>
      <c r="I128" s="182"/>
      <c r="J128" s="182">
        <f t="shared" si="0"/>
        <v>0</v>
      </c>
      <c r="K128" s="179" t="s">
        <v>230</v>
      </c>
      <c r="L128" s="35"/>
      <c r="M128" s="183" t="s">
        <v>1</v>
      </c>
      <c r="N128" s="184" t="s">
        <v>36</v>
      </c>
      <c r="O128" s="185">
        <v>0.09</v>
      </c>
      <c r="P128" s="185">
        <f t="shared" si="1"/>
        <v>0.72</v>
      </c>
      <c r="Q128" s="185">
        <v>0</v>
      </c>
      <c r="R128" s="185">
        <f t="shared" si="2"/>
        <v>0</v>
      </c>
      <c r="S128" s="185">
        <v>0</v>
      </c>
      <c r="T128" s="186">
        <f t="shared" si="3"/>
        <v>0</v>
      </c>
      <c r="AR128" s="187" t="s">
        <v>158</v>
      </c>
      <c r="AT128" s="187" t="s">
        <v>153</v>
      </c>
      <c r="AU128" s="187" t="s">
        <v>80</v>
      </c>
      <c r="AY128" s="17" t="s">
        <v>151</v>
      </c>
      <c r="BE128" s="188">
        <f t="shared" si="4"/>
        <v>0</v>
      </c>
      <c r="BF128" s="188">
        <f t="shared" si="5"/>
        <v>0</v>
      </c>
      <c r="BG128" s="188">
        <f t="shared" si="6"/>
        <v>0</v>
      </c>
      <c r="BH128" s="188">
        <f t="shared" si="7"/>
        <v>0</v>
      </c>
      <c r="BI128" s="188">
        <f t="shared" si="8"/>
        <v>0</v>
      </c>
      <c r="BJ128" s="17" t="s">
        <v>78</v>
      </c>
      <c r="BK128" s="188">
        <f t="shared" si="9"/>
        <v>0</v>
      </c>
      <c r="BL128" s="17" t="s">
        <v>158</v>
      </c>
      <c r="BM128" s="187" t="s">
        <v>917</v>
      </c>
    </row>
    <row r="129" spans="2:65" s="1" customFormat="1" ht="24" customHeight="1">
      <c r="B129" s="31"/>
      <c r="C129" s="177" t="s">
        <v>184</v>
      </c>
      <c r="D129" s="177" t="s">
        <v>153</v>
      </c>
      <c r="E129" s="178" t="s">
        <v>918</v>
      </c>
      <c r="F129" s="179" t="s">
        <v>919</v>
      </c>
      <c r="G129" s="180" t="s">
        <v>173</v>
      </c>
      <c r="H129" s="181">
        <v>5</v>
      </c>
      <c r="I129" s="182"/>
      <c r="J129" s="182">
        <f t="shared" si="0"/>
        <v>0</v>
      </c>
      <c r="K129" s="179" t="s">
        <v>230</v>
      </c>
      <c r="L129" s="35"/>
      <c r="M129" s="183" t="s">
        <v>1</v>
      </c>
      <c r="N129" s="184" t="s">
        <v>36</v>
      </c>
      <c r="O129" s="185">
        <v>0.106</v>
      </c>
      <c r="P129" s="185">
        <f t="shared" si="1"/>
        <v>0.53</v>
      </c>
      <c r="Q129" s="185">
        <v>0</v>
      </c>
      <c r="R129" s="185">
        <f t="shared" si="2"/>
        <v>0</v>
      </c>
      <c r="S129" s="185">
        <v>0</v>
      </c>
      <c r="T129" s="186">
        <f t="shared" si="3"/>
        <v>0</v>
      </c>
      <c r="AR129" s="187" t="s">
        <v>158</v>
      </c>
      <c r="AT129" s="187" t="s">
        <v>153</v>
      </c>
      <c r="AU129" s="187" t="s">
        <v>80</v>
      </c>
      <c r="AY129" s="17" t="s">
        <v>151</v>
      </c>
      <c r="BE129" s="188">
        <f t="shared" si="4"/>
        <v>0</v>
      </c>
      <c r="BF129" s="188">
        <f t="shared" si="5"/>
        <v>0</v>
      </c>
      <c r="BG129" s="188">
        <f t="shared" si="6"/>
        <v>0</v>
      </c>
      <c r="BH129" s="188">
        <f t="shared" si="7"/>
        <v>0</v>
      </c>
      <c r="BI129" s="188">
        <f t="shared" si="8"/>
        <v>0</v>
      </c>
      <c r="BJ129" s="17" t="s">
        <v>78</v>
      </c>
      <c r="BK129" s="188">
        <f t="shared" si="9"/>
        <v>0</v>
      </c>
      <c r="BL129" s="17" t="s">
        <v>158</v>
      </c>
      <c r="BM129" s="187" t="s">
        <v>920</v>
      </c>
    </row>
    <row r="130" spans="2:65" s="1" customFormat="1" ht="24" customHeight="1">
      <c r="B130" s="31"/>
      <c r="C130" s="177" t="s">
        <v>190</v>
      </c>
      <c r="D130" s="177" t="s">
        <v>153</v>
      </c>
      <c r="E130" s="178" t="s">
        <v>921</v>
      </c>
      <c r="F130" s="179" t="s">
        <v>922</v>
      </c>
      <c r="G130" s="180" t="s">
        <v>187</v>
      </c>
      <c r="H130" s="181">
        <v>0.5</v>
      </c>
      <c r="I130" s="182"/>
      <c r="J130" s="182">
        <f t="shared" si="0"/>
        <v>0</v>
      </c>
      <c r="K130" s="179" t="s">
        <v>230</v>
      </c>
      <c r="L130" s="35"/>
      <c r="M130" s="183" t="s">
        <v>1</v>
      </c>
      <c r="N130" s="184" t="s">
        <v>36</v>
      </c>
      <c r="O130" s="185">
        <v>0.47699999999999998</v>
      </c>
      <c r="P130" s="185">
        <f t="shared" si="1"/>
        <v>0.23849999999999999</v>
      </c>
      <c r="Q130" s="185">
        <v>2.2563399999999998</v>
      </c>
      <c r="R130" s="185">
        <f t="shared" si="2"/>
        <v>1.1281699999999999</v>
      </c>
      <c r="S130" s="185">
        <v>0</v>
      </c>
      <c r="T130" s="186">
        <f t="shared" si="3"/>
        <v>0</v>
      </c>
      <c r="AR130" s="187" t="s">
        <v>158</v>
      </c>
      <c r="AT130" s="187" t="s">
        <v>153</v>
      </c>
      <c r="AU130" s="187" t="s">
        <v>80</v>
      </c>
      <c r="AY130" s="17" t="s">
        <v>151</v>
      </c>
      <c r="BE130" s="188">
        <f t="shared" si="4"/>
        <v>0</v>
      </c>
      <c r="BF130" s="188">
        <f t="shared" si="5"/>
        <v>0</v>
      </c>
      <c r="BG130" s="188">
        <f t="shared" si="6"/>
        <v>0</v>
      </c>
      <c r="BH130" s="188">
        <f t="shared" si="7"/>
        <v>0</v>
      </c>
      <c r="BI130" s="188">
        <f t="shared" si="8"/>
        <v>0</v>
      </c>
      <c r="BJ130" s="17" t="s">
        <v>78</v>
      </c>
      <c r="BK130" s="188">
        <f t="shared" si="9"/>
        <v>0</v>
      </c>
      <c r="BL130" s="17" t="s">
        <v>158</v>
      </c>
      <c r="BM130" s="187" t="s">
        <v>923</v>
      </c>
    </row>
    <row r="131" spans="2:65" s="1" customFormat="1" ht="16.5" customHeight="1">
      <c r="B131" s="31"/>
      <c r="C131" s="177" t="s">
        <v>196</v>
      </c>
      <c r="D131" s="177" t="s">
        <v>153</v>
      </c>
      <c r="E131" s="178" t="s">
        <v>924</v>
      </c>
      <c r="F131" s="179" t="s">
        <v>925</v>
      </c>
      <c r="G131" s="180" t="s">
        <v>369</v>
      </c>
      <c r="H131" s="181">
        <v>1</v>
      </c>
      <c r="I131" s="182"/>
      <c r="J131" s="182">
        <f t="shared" si="0"/>
        <v>0</v>
      </c>
      <c r="K131" s="179" t="s">
        <v>230</v>
      </c>
      <c r="L131" s="35"/>
      <c r="M131" s="183" t="s">
        <v>1</v>
      </c>
      <c r="N131" s="184" t="s">
        <v>36</v>
      </c>
      <c r="O131" s="185">
        <v>3.3719999999999999</v>
      </c>
      <c r="P131" s="185">
        <f t="shared" si="1"/>
        <v>3.3719999999999999</v>
      </c>
      <c r="Q131" s="185">
        <v>0.99624000000000001</v>
      </c>
      <c r="R131" s="185">
        <f t="shared" si="2"/>
        <v>0.99624000000000001</v>
      </c>
      <c r="S131" s="185">
        <v>0</v>
      </c>
      <c r="T131" s="186">
        <f t="shared" si="3"/>
        <v>0</v>
      </c>
      <c r="AR131" s="187" t="s">
        <v>158</v>
      </c>
      <c r="AT131" s="187" t="s">
        <v>153</v>
      </c>
      <c r="AU131" s="187" t="s">
        <v>80</v>
      </c>
      <c r="AY131" s="17" t="s">
        <v>151</v>
      </c>
      <c r="BE131" s="188">
        <f t="shared" si="4"/>
        <v>0</v>
      </c>
      <c r="BF131" s="188">
        <f t="shared" si="5"/>
        <v>0</v>
      </c>
      <c r="BG131" s="188">
        <f t="shared" si="6"/>
        <v>0</v>
      </c>
      <c r="BH131" s="188">
        <f t="shared" si="7"/>
        <v>0</v>
      </c>
      <c r="BI131" s="188">
        <f t="shared" si="8"/>
        <v>0</v>
      </c>
      <c r="BJ131" s="17" t="s">
        <v>78</v>
      </c>
      <c r="BK131" s="188">
        <f t="shared" si="9"/>
        <v>0</v>
      </c>
      <c r="BL131" s="17" t="s">
        <v>158</v>
      </c>
      <c r="BM131" s="187" t="s">
        <v>926</v>
      </c>
    </row>
    <row r="132" spans="2:65" s="1" customFormat="1" ht="16.5" customHeight="1">
      <c r="B132" s="31"/>
      <c r="C132" s="219" t="s">
        <v>202</v>
      </c>
      <c r="D132" s="219" t="s">
        <v>279</v>
      </c>
      <c r="E132" s="220" t="s">
        <v>82</v>
      </c>
      <c r="F132" s="221" t="s">
        <v>927</v>
      </c>
      <c r="G132" s="222" t="s">
        <v>173</v>
      </c>
      <c r="H132" s="223">
        <v>8</v>
      </c>
      <c r="I132" s="224"/>
      <c r="J132" s="224">
        <f t="shared" si="0"/>
        <v>0</v>
      </c>
      <c r="K132" s="221" t="s">
        <v>1</v>
      </c>
      <c r="L132" s="225"/>
      <c r="M132" s="226" t="s">
        <v>1</v>
      </c>
      <c r="N132" s="227" t="s">
        <v>36</v>
      </c>
      <c r="O132" s="185">
        <v>0</v>
      </c>
      <c r="P132" s="185">
        <f t="shared" si="1"/>
        <v>0</v>
      </c>
      <c r="Q132" s="185">
        <v>0</v>
      </c>
      <c r="R132" s="185">
        <f t="shared" si="2"/>
        <v>0</v>
      </c>
      <c r="S132" s="185">
        <v>0</v>
      </c>
      <c r="T132" s="186">
        <f t="shared" si="3"/>
        <v>0</v>
      </c>
      <c r="AR132" s="187" t="s">
        <v>177</v>
      </c>
      <c r="AT132" s="187" t="s">
        <v>279</v>
      </c>
      <c r="AU132" s="187" t="s">
        <v>80</v>
      </c>
      <c r="AY132" s="17" t="s">
        <v>151</v>
      </c>
      <c r="BE132" s="188">
        <f t="shared" si="4"/>
        <v>0</v>
      </c>
      <c r="BF132" s="188">
        <f t="shared" si="5"/>
        <v>0</v>
      </c>
      <c r="BG132" s="188">
        <f t="shared" si="6"/>
        <v>0</v>
      </c>
      <c r="BH132" s="188">
        <f t="shared" si="7"/>
        <v>0</v>
      </c>
      <c r="BI132" s="188">
        <f t="shared" si="8"/>
        <v>0</v>
      </c>
      <c r="BJ132" s="17" t="s">
        <v>78</v>
      </c>
      <c r="BK132" s="188">
        <f t="shared" si="9"/>
        <v>0</v>
      </c>
      <c r="BL132" s="17" t="s">
        <v>158</v>
      </c>
      <c r="BM132" s="187" t="s">
        <v>928</v>
      </c>
    </row>
    <row r="133" spans="2:65" s="1" customFormat="1" ht="16.5" customHeight="1">
      <c r="B133" s="31"/>
      <c r="C133" s="219" t="s">
        <v>216</v>
      </c>
      <c r="D133" s="219" t="s">
        <v>279</v>
      </c>
      <c r="E133" s="220" t="s">
        <v>86</v>
      </c>
      <c r="F133" s="221" t="s">
        <v>929</v>
      </c>
      <c r="G133" s="222" t="s">
        <v>173</v>
      </c>
      <c r="H133" s="223">
        <v>8</v>
      </c>
      <c r="I133" s="224"/>
      <c r="J133" s="224">
        <f t="shared" si="0"/>
        <v>0</v>
      </c>
      <c r="K133" s="221" t="s">
        <v>1</v>
      </c>
      <c r="L133" s="225"/>
      <c r="M133" s="226" t="s">
        <v>1</v>
      </c>
      <c r="N133" s="227" t="s">
        <v>36</v>
      </c>
      <c r="O133" s="185">
        <v>0</v>
      </c>
      <c r="P133" s="185">
        <f t="shared" si="1"/>
        <v>0</v>
      </c>
      <c r="Q133" s="185">
        <v>0</v>
      </c>
      <c r="R133" s="185">
        <f t="shared" si="2"/>
        <v>0</v>
      </c>
      <c r="S133" s="185">
        <v>0</v>
      </c>
      <c r="T133" s="186">
        <f t="shared" si="3"/>
        <v>0</v>
      </c>
      <c r="AR133" s="187" t="s">
        <v>177</v>
      </c>
      <c r="AT133" s="187" t="s">
        <v>279</v>
      </c>
      <c r="AU133" s="187" t="s">
        <v>80</v>
      </c>
      <c r="AY133" s="17" t="s">
        <v>151</v>
      </c>
      <c r="BE133" s="188">
        <f t="shared" si="4"/>
        <v>0</v>
      </c>
      <c r="BF133" s="188">
        <f t="shared" si="5"/>
        <v>0</v>
      </c>
      <c r="BG133" s="188">
        <f t="shared" si="6"/>
        <v>0</v>
      </c>
      <c r="BH133" s="188">
        <f t="shared" si="7"/>
        <v>0</v>
      </c>
      <c r="BI133" s="188">
        <f t="shared" si="8"/>
        <v>0</v>
      </c>
      <c r="BJ133" s="17" t="s">
        <v>78</v>
      </c>
      <c r="BK133" s="188">
        <f t="shared" si="9"/>
        <v>0</v>
      </c>
      <c r="BL133" s="17" t="s">
        <v>158</v>
      </c>
      <c r="BM133" s="187" t="s">
        <v>930</v>
      </c>
    </row>
    <row r="134" spans="2:65" s="1" customFormat="1" ht="16.5" customHeight="1">
      <c r="B134" s="31"/>
      <c r="C134" s="219" t="s">
        <v>223</v>
      </c>
      <c r="D134" s="219" t="s">
        <v>279</v>
      </c>
      <c r="E134" s="220" t="s">
        <v>89</v>
      </c>
      <c r="F134" s="221" t="s">
        <v>931</v>
      </c>
      <c r="G134" s="222" t="s">
        <v>369</v>
      </c>
      <c r="H134" s="223">
        <v>2</v>
      </c>
      <c r="I134" s="224"/>
      <c r="J134" s="224">
        <f t="shared" si="0"/>
        <v>0</v>
      </c>
      <c r="K134" s="221" t="s">
        <v>1</v>
      </c>
      <c r="L134" s="225"/>
      <c r="M134" s="226" t="s">
        <v>1</v>
      </c>
      <c r="N134" s="227" t="s">
        <v>36</v>
      </c>
      <c r="O134" s="185">
        <v>0</v>
      </c>
      <c r="P134" s="185">
        <f t="shared" si="1"/>
        <v>0</v>
      </c>
      <c r="Q134" s="185">
        <v>0</v>
      </c>
      <c r="R134" s="185">
        <f t="shared" si="2"/>
        <v>0</v>
      </c>
      <c r="S134" s="185">
        <v>0</v>
      </c>
      <c r="T134" s="186">
        <f t="shared" si="3"/>
        <v>0</v>
      </c>
      <c r="AR134" s="187" t="s">
        <v>177</v>
      </c>
      <c r="AT134" s="187" t="s">
        <v>279</v>
      </c>
      <c r="AU134" s="187" t="s">
        <v>80</v>
      </c>
      <c r="AY134" s="17" t="s">
        <v>151</v>
      </c>
      <c r="BE134" s="188">
        <f t="shared" si="4"/>
        <v>0</v>
      </c>
      <c r="BF134" s="188">
        <f t="shared" si="5"/>
        <v>0</v>
      </c>
      <c r="BG134" s="188">
        <f t="shared" si="6"/>
        <v>0</v>
      </c>
      <c r="BH134" s="188">
        <f t="shared" si="7"/>
        <v>0</v>
      </c>
      <c r="BI134" s="188">
        <f t="shared" si="8"/>
        <v>0</v>
      </c>
      <c r="BJ134" s="17" t="s">
        <v>78</v>
      </c>
      <c r="BK134" s="188">
        <f t="shared" si="9"/>
        <v>0</v>
      </c>
      <c r="BL134" s="17" t="s">
        <v>158</v>
      </c>
      <c r="BM134" s="187" t="s">
        <v>932</v>
      </c>
    </row>
    <row r="135" spans="2:65" s="1" customFormat="1" ht="16.5" customHeight="1">
      <c r="B135" s="31"/>
      <c r="C135" s="219" t="s">
        <v>8</v>
      </c>
      <c r="D135" s="219" t="s">
        <v>279</v>
      </c>
      <c r="E135" s="220" t="s">
        <v>107</v>
      </c>
      <c r="F135" s="221" t="s">
        <v>933</v>
      </c>
      <c r="G135" s="222" t="s">
        <v>313</v>
      </c>
      <c r="H135" s="223">
        <v>10</v>
      </c>
      <c r="I135" s="224"/>
      <c r="J135" s="224">
        <f t="shared" si="0"/>
        <v>0</v>
      </c>
      <c r="K135" s="221" t="s">
        <v>1</v>
      </c>
      <c r="L135" s="225"/>
      <c r="M135" s="226" t="s">
        <v>1</v>
      </c>
      <c r="N135" s="227" t="s">
        <v>36</v>
      </c>
      <c r="O135" s="185">
        <v>0</v>
      </c>
      <c r="P135" s="185">
        <f t="shared" si="1"/>
        <v>0</v>
      </c>
      <c r="Q135" s="185">
        <v>0</v>
      </c>
      <c r="R135" s="185">
        <f t="shared" si="2"/>
        <v>0</v>
      </c>
      <c r="S135" s="185">
        <v>0</v>
      </c>
      <c r="T135" s="186">
        <f t="shared" si="3"/>
        <v>0</v>
      </c>
      <c r="AR135" s="187" t="s">
        <v>177</v>
      </c>
      <c r="AT135" s="187" t="s">
        <v>279</v>
      </c>
      <c r="AU135" s="187" t="s">
        <v>80</v>
      </c>
      <c r="AY135" s="17" t="s">
        <v>151</v>
      </c>
      <c r="BE135" s="188">
        <f t="shared" si="4"/>
        <v>0</v>
      </c>
      <c r="BF135" s="188">
        <f t="shared" si="5"/>
        <v>0</v>
      </c>
      <c r="BG135" s="188">
        <f t="shared" si="6"/>
        <v>0</v>
      </c>
      <c r="BH135" s="188">
        <f t="shared" si="7"/>
        <v>0</v>
      </c>
      <c r="BI135" s="188">
        <f t="shared" si="8"/>
        <v>0</v>
      </c>
      <c r="BJ135" s="17" t="s">
        <v>78</v>
      </c>
      <c r="BK135" s="188">
        <f t="shared" si="9"/>
        <v>0</v>
      </c>
      <c r="BL135" s="17" t="s">
        <v>158</v>
      </c>
      <c r="BM135" s="187" t="s">
        <v>934</v>
      </c>
    </row>
    <row r="136" spans="2:65" s="1" customFormat="1" ht="16.5" customHeight="1">
      <c r="B136" s="31"/>
      <c r="C136" s="219" t="s">
        <v>239</v>
      </c>
      <c r="D136" s="219" t="s">
        <v>279</v>
      </c>
      <c r="E136" s="220" t="s">
        <v>113</v>
      </c>
      <c r="F136" s="221" t="s">
        <v>935</v>
      </c>
      <c r="G136" s="222" t="s">
        <v>369</v>
      </c>
      <c r="H136" s="223">
        <v>1</v>
      </c>
      <c r="I136" s="224"/>
      <c r="J136" s="224">
        <f t="shared" si="0"/>
        <v>0</v>
      </c>
      <c r="K136" s="221" t="s">
        <v>1</v>
      </c>
      <c r="L136" s="225"/>
      <c r="M136" s="245" t="s">
        <v>1</v>
      </c>
      <c r="N136" s="246" t="s">
        <v>36</v>
      </c>
      <c r="O136" s="233">
        <v>0</v>
      </c>
      <c r="P136" s="233">
        <f t="shared" si="1"/>
        <v>0</v>
      </c>
      <c r="Q136" s="233">
        <v>0</v>
      </c>
      <c r="R136" s="233">
        <f t="shared" si="2"/>
        <v>0</v>
      </c>
      <c r="S136" s="233">
        <v>0</v>
      </c>
      <c r="T136" s="234">
        <f t="shared" si="3"/>
        <v>0</v>
      </c>
      <c r="AR136" s="187" t="s">
        <v>177</v>
      </c>
      <c r="AT136" s="187" t="s">
        <v>279</v>
      </c>
      <c r="AU136" s="187" t="s">
        <v>80</v>
      </c>
      <c r="AY136" s="17" t="s">
        <v>151</v>
      </c>
      <c r="BE136" s="188">
        <f t="shared" si="4"/>
        <v>0</v>
      </c>
      <c r="BF136" s="188">
        <f t="shared" si="5"/>
        <v>0</v>
      </c>
      <c r="BG136" s="188">
        <f t="shared" si="6"/>
        <v>0</v>
      </c>
      <c r="BH136" s="188">
        <f t="shared" si="7"/>
        <v>0</v>
      </c>
      <c r="BI136" s="188">
        <f t="shared" si="8"/>
        <v>0</v>
      </c>
      <c r="BJ136" s="17" t="s">
        <v>78</v>
      </c>
      <c r="BK136" s="188">
        <f t="shared" si="9"/>
        <v>0</v>
      </c>
      <c r="BL136" s="17" t="s">
        <v>158</v>
      </c>
      <c r="BM136" s="187" t="s">
        <v>936</v>
      </c>
    </row>
    <row r="137" spans="2:65" s="1" customFormat="1" ht="6.95" customHeight="1">
      <c r="B137" s="46"/>
      <c r="C137" s="47"/>
      <c r="D137" s="47"/>
      <c r="E137" s="47"/>
      <c r="F137" s="47"/>
      <c r="G137" s="47"/>
      <c r="H137" s="47"/>
      <c r="I137" s="47"/>
      <c r="J137" s="47"/>
      <c r="K137" s="47"/>
      <c r="L137" s="35"/>
    </row>
  </sheetData>
  <sheetProtection password="D83D" sheet="1" objects="1" scenarios="1" formatColumns="0" formatRows="0" autoFilter="0"/>
  <autoFilter ref="C117:K136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335"/>
  <sheetViews>
    <sheetView showGridLines="0" workbookViewId="0">
      <selection activeCell="I135" sqref="I135:I334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102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937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938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ROUND(J132,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ROUND((SUM(BE132:BE334)),  2)</f>
        <v>0</v>
      </c>
      <c r="I35" s="119">
        <v>0.21</v>
      </c>
      <c r="J35" s="118">
        <f>ROUND(((SUM(BE132:BE334))*I35),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ROUND((SUM(BF132:BF334)),  2)</f>
        <v>0</v>
      </c>
      <c r="I36" s="119">
        <v>0.15</v>
      </c>
      <c r="J36" s="118">
        <f>ROUND(((SUM(BF132:BF334))*I36),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ROUND((SUM(BG132:BG334)),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ROUND((SUM(BH132:BH334)),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ROUND((SUM(BI132:BI334)),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937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01 - Vodovodní přípojka č. 1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J132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J133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127</v>
      </c>
      <c r="E100" s="149"/>
      <c r="F100" s="149"/>
      <c r="G100" s="149"/>
      <c r="H100" s="149"/>
      <c r="I100" s="149"/>
      <c r="J100" s="150">
        <f>J134</f>
        <v>0</v>
      </c>
      <c r="K100" s="96"/>
      <c r="L100" s="151"/>
    </row>
    <row r="101" spans="2:47" s="9" customFormat="1" ht="19.899999999999999" customHeight="1">
      <c r="B101" s="147"/>
      <c r="C101" s="96"/>
      <c r="D101" s="148" t="s">
        <v>939</v>
      </c>
      <c r="E101" s="149"/>
      <c r="F101" s="149"/>
      <c r="G101" s="149"/>
      <c r="H101" s="149"/>
      <c r="I101" s="149"/>
      <c r="J101" s="150">
        <f>J204</f>
        <v>0</v>
      </c>
      <c r="K101" s="96"/>
      <c r="L101" s="151"/>
    </row>
    <row r="102" spans="2:47" s="9" customFormat="1" ht="19.899999999999999" customHeight="1">
      <c r="B102" s="147"/>
      <c r="C102" s="96"/>
      <c r="D102" s="148" t="s">
        <v>128</v>
      </c>
      <c r="E102" s="149"/>
      <c r="F102" s="149"/>
      <c r="G102" s="149"/>
      <c r="H102" s="149"/>
      <c r="I102" s="149"/>
      <c r="J102" s="150">
        <f>J209</f>
        <v>0</v>
      </c>
      <c r="K102" s="96"/>
      <c r="L102" s="151"/>
    </row>
    <row r="103" spans="2:47" s="9" customFormat="1" ht="19.899999999999999" customHeight="1">
      <c r="B103" s="147"/>
      <c r="C103" s="96"/>
      <c r="D103" s="148" t="s">
        <v>129</v>
      </c>
      <c r="E103" s="149"/>
      <c r="F103" s="149"/>
      <c r="G103" s="149"/>
      <c r="H103" s="149"/>
      <c r="I103" s="149"/>
      <c r="J103" s="150">
        <f>J233</f>
        <v>0</v>
      </c>
      <c r="K103" s="96"/>
      <c r="L103" s="151"/>
    </row>
    <row r="104" spans="2:47" s="9" customFormat="1" ht="19.899999999999999" customHeight="1">
      <c r="B104" s="147"/>
      <c r="C104" s="96"/>
      <c r="D104" s="148" t="s">
        <v>130</v>
      </c>
      <c r="E104" s="149"/>
      <c r="F104" s="149"/>
      <c r="G104" s="149"/>
      <c r="H104" s="149"/>
      <c r="I104" s="149"/>
      <c r="J104" s="150">
        <f>J257</f>
        <v>0</v>
      </c>
      <c r="K104" s="96"/>
      <c r="L104" s="151"/>
    </row>
    <row r="105" spans="2:47" s="9" customFormat="1" ht="14.85" customHeight="1">
      <c r="B105" s="147"/>
      <c r="C105" s="96"/>
      <c r="D105" s="148" t="s">
        <v>131</v>
      </c>
      <c r="E105" s="149"/>
      <c r="F105" s="149"/>
      <c r="G105" s="149"/>
      <c r="H105" s="149"/>
      <c r="I105" s="149"/>
      <c r="J105" s="150">
        <f>J282</f>
        <v>0</v>
      </c>
      <c r="K105" s="96"/>
      <c r="L105" s="151"/>
    </row>
    <row r="106" spans="2:47" s="9" customFormat="1" ht="19.899999999999999" customHeight="1">
      <c r="B106" s="147"/>
      <c r="C106" s="96"/>
      <c r="D106" s="148" t="s">
        <v>940</v>
      </c>
      <c r="E106" s="149"/>
      <c r="F106" s="149"/>
      <c r="G106" s="149"/>
      <c r="H106" s="149"/>
      <c r="I106" s="149"/>
      <c r="J106" s="150">
        <f>J306</f>
        <v>0</v>
      </c>
      <c r="K106" s="96"/>
      <c r="L106" s="151"/>
    </row>
    <row r="107" spans="2:47" s="8" customFormat="1" ht="24.95" customHeight="1">
      <c r="B107" s="141"/>
      <c r="C107" s="142"/>
      <c r="D107" s="143" t="s">
        <v>132</v>
      </c>
      <c r="E107" s="144"/>
      <c r="F107" s="144"/>
      <c r="G107" s="144"/>
      <c r="H107" s="144"/>
      <c r="I107" s="144"/>
      <c r="J107" s="145">
        <f>J316</f>
        <v>0</v>
      </c>
      <c r="K107" s="142"/>
      <c r="L107" s="146"/>
    </row>
    <row r="108" spans="2:47" s="9" customFormat="1" ht="19.899999999999999" customHeight="1">
      <c r="B108" s="147"/>
      <c r="C108" s="96"/>
      <c r="D108" s="148" t="s">
        <v>133</v>
      </c>
      <c r="E108" s="149"/>
      <c r="F108" s="149"/>
      <c r="G108" s="149"/>
      <c r="H108" s="149"/>
      <c r="I108" s="149"/>
      <c r="J108" s="150">
        <f>J317</f>
        <v>0</v>
      </c>
      <c r="K108" s="96"/>
      <c r="L108" s="151"/>
    </row>
    <row r="109" spans="2:47" s="8" customFormat="1" ht="24.95" customHeight="1">
      <c r="B109" s="141"/>
      <c r="C109" s="142"/>
      <c r="D109" s="143" t="s">
        <v>134</v>
      </c>
      <c r="E109" s="144"/>
      <c r="F109" s="144"/>
      <c r="G109" s="144"/>
      <c r="H109" s="144"/>
      <c r="I109" s="144"/>
      <c r="J109" s="145">
        <f>J329</f>
        <v>0</v>
      </c>
      <c r="K109" s="142"/>
      <c r="L109" s="146"/>
    </row>
    <row r="110" spans="2:47" s="9" customFormat="1" ht="19.899999999999999" customHeight="1">
      <c r="B110" s="147"/>
      <c r="C110" s="96"/>
      <c r="D110" s="148" t="s">
        <v>135</v>
      </c>
      <c r="E110" s="149"/>
      <c r="F110" s="149"/>
      <c r="G110" s="149"/>
      <c r="H110" s="149"/>
      <c r="I110" s="149"/>
      <c r="J110" s="150">
        <f>J330</f>
        <v>0</v>
      </c>
      <c r="K110" s="96"/>
      <c r="L110" s="151"/>
    </row>
    <row r="111" spans="2:47" s="1" customFormat="1" ht="21.7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47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5"/>
    </row>
    <row r="116" spans="2:12" s="1" customFormat="1" ht="6.95" customHeight="1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5"/>
    </row>
    <row r="117" spans="2:12" s="1" customFormat="1" ht="24.95" customHeight="1">
      <c r="B117" s="31"/>
      <c r="C117" s="23" t="s">
        <v>136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12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5"/>
    </row>
    <row r="119" spans="2:12" s="1" customFormat="1" ht="12" customHeight="1">
      <c r="B119" s="31"/>
      <c r="C119" s="28" t="s">
        <v>14</v>
      </c>
      <c r="D119" s="32"/>
      <c r="E119" s="32"/>
      <c r="F119" s="32"/>
      <c r="G119" s="32"/>
      <c r="H119" s="32"/>
      <c r="I119" s="32"/>
      <c r="J119" s="32"/>
      <c r="K119" s="32"/>
      <c r="L119" s="35"/>
    </row>
    <row r="120" spans="2:12" s="1" customFormat="1" ht="16.5" customHeight="1">
      <c r="B120" s="31"/>
      <c r="C120" s="32"/>
      <c r="D120" s="32"/>
      <c r="E120" s="296" t="str">
        <f>E7</f>
        <v>Hrádek</v>
      </c>
      <c r="F120" s="297"/>
      <c r="G120" s="297"/>
      <c r="H120" s="297"/>
      <c r="I120" s="32"/>
      <c r="J120" s="32"/>
      <c r="K120" s="32"/>
      <c r="L120" s="35"/>
    </row>
    <row r="121" spans="2:12" ht="12" customHeight="1">
      <c r="B121" s="21"/>
      <c r="C121" s="28" t="s">
        <v>117</v>
      </c>
      <c r="D121" s="22"/>
      <c r="E121" s="22"/>
      <c r="F121" s="22"/>
      <c r="G121" s="22"/>
      <c r="H121" s="22"/>
      <c r="I121" s="22"/>
      <c r="J121" s="22"/>
      <c r="K121" s="22"/>
      <c r="L121" s="20"/>
    </row>
    <row r="122" spans="2:12" s="1" customFormat="1" ht="16.5" customHeight="1">
      <c r="B122" s="31"/>
      <c r="C122" s="32"/>
      <c r="D122" s="32"/>
      <c r="E122" s="296" t="s">
        <v>937</v>
      </c>
      <c r="F122" s="298"/>
      <c r="G122" s="298"/>
      <c r="H122" s="298"/>
      <c r="I122" s="32"/>
      <c r="J122" s="32"/>
      <c r="K122" s="32"/>
      <c r="L122" s="35"/>
    </row>
    <row r="123" spans="2:12" s="1" customFormat="1" ht="12" customHeight="1">
      <c r="B123" s="31"/>
      <c r="C123" s="28" t="s">
        <v>119</v>
      </c>
      <c r="D123" s="32"/>
      <c r="E123" s="32"/>
      <c r="F123" s="32"/>
      <c r="G123" s="32"/>
      <c r="H123" s="32"/>
      <c r="I123" s="32"/>
      <c r="J123" s="32"/>
      <c r="K123" s="32"/>
      <c r="L123" s="35"/>
    </row>
    <row r="124" spans="2:12" s="1" customFormat="1" ht="16.5" customHeight="1">
      <c r="B124" s="31"/>
      <c r="C124" s="32"/>
      <c r="D124" s="32"/>
      <c r="E124" s="286" t="str">
        <f>E11</f>
        <v>01 - Vodovodní přípojka č. 1</v>
      </c>
      <c r="F124" s="298"/>
      <c r="G124" s="298"/>
      <c r="H124" s="298"/>
      <c r="I124" s="32"/>
      <c r="J124" s="32"/>
      <c r="K124" s="32"/>
      <c r="L124" s="35"/>
    </row>
    <row r="125" spans="2:12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5"/>
    </row>
    <row r="126" spans="2:12" s="1" customFormat="1" ht="12" customHeight="1">
      <c r="B126" s="31"/>
      <c r="C126" s="28" t="s">
        <v>18</v>
      </c>
      <c r="D126" s="32"/>
      <c r="E126" s="32"/>
      <c r="F126" s="26" t="str">
        <f>F14</f>
        <v>Hrádek</v>
      </c>
      <c r="G126" s="32"/>
      <c r="H126" s="32"/>
      <c r="I126" s="28" t="s">
        <v>19</v>
      </c>
      <c r="J126" s="58" t="str">
        <f>IF(J14="","",J14)</f>
        <v>10. 1. 2019</v>
      </c>
      <c r="K126" s="32"/>
      <c r="L126" s="35"/>
    </row>
    <row r="127" spans="2:12" s="1" customFormat="1" ht="6.95" customHeight="1"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5"/>
    </row>
    <row r="128" spans="2:12" s="1" customFormat="1" ht="15.2" customHeight="1">
      <c r="B128" s="31"/>
      <c r="C128" s="28" t="s">
        <v>21</v>
      </c>
      <c r="D128" s="32"/>
      <c r="E128" s="32"/>
      <c r="F128" s="26" t="str">
        <f>E17</f>
        <v xml:space="preserve"> </v>
      </c>
      <c r="G128" s="32"/>
      <c r="H128" s="32"/>
      <c r="I128" s="28" t="s">
        <v>26</v>
      </c>
      <c r="J128" s="29" t="str">
        <f>E23</f>
        <v xml:space="preserve"> </v>
      </c>
      <c r="K128" s="32"/>
      <c r="L128" s="35"/>
    </row>
    <row r="129" spans="2:65" s="1" customFormat="1" ht="15.2" customHeight="1">
      <c r="B129" s="31"/>
      <c r="C129" s="28" t="s">
        <v>25</v>
      </c>
      <c r="D129" s="32"/>
      <c r="E129" s="32"/>
      <c r="F129" s="26" t="str">
        <f>IF(E20="","",E20)</f>
        <v xml:space="preserve"> </v>
      </c>
      <c r="G129" s="32"/>
      <c r="H129" s="32"/>
      <c r="I129" s="28" t="s">
        <v>28</v>
      </c>
      <c r="J129" s="29" t="str">
        <f>E26</f>
        <v>Fochler Jan</v>
      </c>
      <c r="K129" s="32"/>
      <c r="L129" s="35"/>
    </row>
    <row r="130" spans="2:65" s="1" customFormat="1" ht="10.35" customHeight="1">
      <c r="B130" s="31"/>
      <c r="C130" s="32"/>
      <c r="D130" s="32"/>
      <c r="E130" s="32"/>
      <c r="F130" s="32"/>
      <c r="G130" s="32"/>
      <c r="H130" s="32"/>
      <c r="I130" s="32"/>
      <c r="J130" s="32"/>
      <c r="K130" s="32"/>
      <c r="L130" s="35"/>
    </row>
    <row r="131" spans="2:65" s="10" customFormat="1" ht="29.25" customHeight="1">
      <c r="B131" s="152"/>
      <c r="C131" s="153" t="s">
        <v>137</v>
      </c>
      <c r="D131" s="154" t="s">
        <v>56</v>
      </c>
      <c r="E131" s="154" t="s">
        <v>52</v>
      </c>
      <c r="F131" s="154" t="s">
        <v>53</v>
      </c>
      <c r="G131" s="154" t="s">
        <v>138</v>
      </c>
      <c r="H131" s="154" t="s">
        <v>139</v>
      </c>
      <c r="I131" s="154" t="s">
        <v>140</v>
      </c>
      <c r="J131" s="155" t="s">
        <v>123</v>
      </c>
      <c r="K131" s="156" t="s">
        <v>141</v>
      </c>
      <c r="L131" s="157"/>
      <c r="M131" s="67" t="s">
        <v>1</v>
      </c>
      <c r="N131" s="68" t="s">
        <v>35</v>
      </c>
      <c r="O131" s="68" t="s">
        <v>142</v>
      </c>
      <c r="P131" s="68" t="s">
        <v>143</v>
      </c>
      <c r="Q131" s="68" t="s">
        <v>144</v>
      </c>
      <c r="R131" s="68" t="s">
        <v>145</v>
      </c>
      <c r="S131" s="68" t="s">
        <v>146</v>
      </c>
      <c r="T131" s="69" t="s">
        <v>147</v>
      </c>
    </row>
    <row r="132" spans="2:65" s="1" customFormat="1" ht="22.9" customHeight="1">
      <c r="B132" s="31"/>
      <c r="C132" s="74" t="s">
        <v>148</v>
      </c>
      <c r="D132" s="32"/>
      <c r="E132" s="32"/>
      <c r="F132" s="32"/>
      <c r="G132" s="32"/>
      <c r="H132" s="32"/>
      <c r="I132" s="32"/>
      <c r="J132" s="158">
        <f>BK132</f>
        <v>0</v>
      </c>
      <c r="K132" s="32"/>
      <c r="L132" s="35"/>
      <c r="M132" s="70"/>
      <c r="N132" s="71"/>
      <c r="O132" s="71"/>
      <c r="P132" s="159">
        <f>P133+P316+P329</f>
        <v>39.897502999999993</v>
      </c>
      <c r="Q132" s="71"/>
      <c r="R132" s="159">
        <f>R133+R316+R329</f>
        <v>13.503842999999996</v>
      </c>
      <c r="S132" s="71"/>
      <c r="T132" s="160">
        <f>T133+T316+T329</f>
        <v>0.43992000000000003</v>
      </c>
      <c r="AT132" s="17" t="s">
        <v>70</v>
      </c>
      <c r="AU132" s="17" t="s">
        <v>125</v>
      </c>
      <c r="BK132" s="161">
        <f>BK133+BK316+BK329</f>
        <v>0</v>
      </c>
    </row>
    <row r="133" spans="2:65" s="11" customFormat="1" ht="25.9" customHeight="1">
      <c r="B133" s="162"/>
      <c r="C133" s="163"/>
      <c r="D133" s="164" t="s">
        <v>70</v>
      </c>
      <c r="E133" s="165" t="s">
        <v>149</v>
      </c>
      <c r="F133" s="165" t="s">
        <v>150</v>
      </c>
      <c r="G133" s="163"/>
      <c r="H133" s="163"/>
      <c r="I133" s="163"/>
      <c r="J133" s="166">
        <f>BK133</f>
        <v>0</v>
      </c>
      <c r="K133" s="163"/>
      <c r="L133" s="167"/>
      <c r="M133" s="168"/>
      <c r="N133" s="169"/>
      <c r="O133" s="169"/>
      <c r="P133" s="170">
        <f>P134+P204+P209+P233+P257+P306</f>
        <v>35.201502999999995</v>
      </c>
      <c r="Q133" s="169"/>
      <c r="R133" s="170">
        <f>R134+R204+R209+R233+R257+R306</f>
        <v>13.493942999999996</v>
      </c>
      <c r="S133" s="169"/>
      <c r="T133" s="171">
        <f>T134+T204+T209+T233+T257+T306</f>
        <v>0.43992000000000003</v>
      </c>
      <c r="AR133" s="172" t="s">
        <v>78</v>
      </c>
      <c r="AT133" s="173" t="s">
        <v>70</v>
      </c>
      <c r="AU133" s="173" t="s">
        <v>71</v>
      </c>
      <c r="AY133" s="172" t="s">
        <v>151</v>
      </c>
      <c r="BK133" s="174">
        <f>BK134+BK204+BK209+BK233+BK257+BK306</f>
        <v>0</v>
      </c>
    </row>
    <row r="134" spans="2:65" s="11" customFormat="1" ht="22.9" customHeight="1">
      <c r="B134" s="162"/>
      <c r="C134" s="163"/>
      <c r="D134" s="164" t="s">
        <v>70</v>
      </c>
      <c r="E134" s="175" t="s">
        <v>78</v>
      </c>
      <c r="F134" s="175" t="s">
        <v>152</v>
      </c>
      <c r="G134" s="163"/>
      <c r="H134" s="163"/>
      <c r="I134" s="163"/>
      <c r="J134" s="176">
        <f>BK134</f>
        <v>0</v>
      </c>
      <c r="K134" s="163"/>
      <c r="L134" s="167"/>
      <c r="M134" s="168"/>
      <c r="N134" s="169"/>
      <c r="O134" s="169"/>
      <c r="P134" s="170">
        <f>SUM(P135:P203)</f>
        <v>22.589586999999998</v>
      </c>
      <c r="Q134" s="169"/>
      <c r="R134" s="170">
        <f>SUM(R135:R203)</f>
        <v>10.394000999999998</v>
      </c>
      <c r="S134" s="169"/>
      <c r="T134" s="171">
        <f>SUM(T135:T203)</f>
        <v>0.42042000000000002</v>
      </c>
      <c r="AR134" s="172" t="s">
        <v>78</v>
      </c>
      <c r="AT134" s="173" t="s">
        <v>70</v>
      </c>
      <c r="AU134" s="173" t="s">
        <v>78</v>
      </c>
      <c r="AY134" s="172" t="s">
        <v>151</v>
      </c>
      <c r="BK134" s="174">
        <f>SUM(BK135:BK203)</f>
        <v>0</v>
      </c>
    </row>
    <row r="135" spans="2:65" s="1" customFormat="1" ht="24" customHeight="1">
      <c r="B135" s="31"/>
      <c r="C135" s="177" t="s">
        <v>78</v>
      </c>
      <c r="D135" s="177" t="s">
        <v>153</v>
      </c>
      <c r="E135" s="178" t="s">
        <v>941</v>
      </c>
      <c r="F135" s="179" t="s">
        <v>942</v>
      </c>
      <c r="G135" s="180" t="s">
        <v>156</v>
      </c>
      <c r="H135" s="181">
        <v>4.29</v>
      </c>
      <c r="I135" s="182"/>
      <c r="J135" s="182">
        <f>ROUND(I135*H135,2)</f>
        <v>0</v>
      </c>
      <c r="K135" s="179" t="s">
        <v>157</v>
      </c>
      <c r="L135" s="35"/>
      <c r="M135" s="183" t="s">
        <v>1</v>
      </c>
      <c r="N135" s="184" t="s">
        <v>36</v>
      </c>
      <c r="O135" s="185">
        <v>0.41</v>
      </c>
      <c r="P135" s="185">
        <f>O135*H135</f>
        <v>1.7588999999999999</v>
      </c>
      <c r="Q135" s="185">
        <v>0</v>
      </c>
      <c r="R135" s="185">
        <f>Q135*H135</f>
        <v>0</v>
      </c>
      <c r="S135" s="185">
        <v>9.8000000000000004E-2</v>
      </c>
      <c r="T135" s="186">
        <f>S135*H135</f>
        <v>0.42042000000000002</v>
      </c>
      <c r="AR135" s="187" t="s">
        <v>158</v>
      </c>
      <c r="AT135" s="187" t="s">
        <v>153</v>
      </c>
      <c r="AU135" s="187" t="s">
        <v>80</v>
      </c>
      <c r="AY135" s="17" t="s">
        <v>151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17" t="s">
        <v>78</v>
      </c>
      <c r="BK135" s="188">
        <f>ROUND(I135*H135,2)</f>
        <v>0</v>
      </c>
      <c r="BL135" s="17" t="s">
        <v>158</v>
      </c>
      <c r="BM135" s="187" t="s">
        <v>943</v>
      </c>
    </row>
    <row r="136" spans="2:65" s="12" customFormat="1" ht="11.25">
      <c r="B136" s="189"/>
      <c r="C136" s="190"/>
      <c r="D136" s="191" t="s">
        <v>160</v>
      </c>
      <c r="E136" s="192" t="s">
        <v>1</v>
      </c>
      <c r="F136" s="193" t="s">
        <v>944</v>
      </c>
      <c r="G136" s="190"/>
      <c r="H136" s="192" t="s">
        <v>1</v>
      </c>
      <c r="I136" s="190"/>
      <c r="J136" s="190"/>
      <c r="K136" s="190"/>
      <c r="L136" s="194"/>
      <c r="M136" s="195"/>
      <c r="N136" s="196"/>
      <c r="O136" s="196"/>
      <c r="P136" s="196"/>
      <c r="Q136" s="196"/>
      <c r="R136" s="196"/>
      <c r="S136" s="196"/>
      <c r="T136" s="197"/>
      <c r="AT136" s="198" t="s">
        <v>160</v>
      </c>
      <c r="AU136" s="198" t="s">
        <v>80</v>
      </c>
      <c r="AV136" s="12" t="s">
        <v>78</v>
      </c>
      <c r="AW136" s="12" t="s">
        <v>27</v>
      </c>
      <c r="AX136" s="12" t="s">
        <v>71</v>
      </c>
      <c r="AY136" s="198" t="s">
        <v>151</v>
      </c>
    </row>
    <row r="137" spans="2:65" s="13" customFormat="1" ht="11.25">
      <c r="B137" s="199"/>
      <c r="C137" s="200"/>
      <c r="D137" s="191" t="s">
        <v>160</v>
      </c>
      <c r="E137" s="201" t="s">
        <v>1</v>
      </c>
      <c r="F137" s="202" t="s">
        <v>945</v>
      </c>
      <c r="G137" s="200"/>
      <c r="H137" s="203">
        <v>4.29</v>
      </c>
      <c r="I137" s="200"/>
      <c r="J137" s="200"/>
      <c r="K137" s="200"/>
      <c r="L137" s="204"/>
      <c r="M137" s="205"/>
      <c r="N137" s="206"/>
      <c r="O137" s="206"/>
      <c r="P137" s="206"/>
      <c r="Q137" s="206"/>
      <c r="R137" s="206"/>
      <c r="S137" s="206"/>
      <c r="T137" s="207"/>
      <c r="AT137" s="208" t="s">
        <v>160</v>
      </c>
      <c r="AU137" s="208" t="s">
        <v>80</v>
      </c>
      <c r="AV137" s="13" t="s">
        <v>80</v>
      </c>
      <c r="AW137" s="13" t="s">
        <v>27</v>
      </c>
      <c r="AX137" s="13" t="s">
        <v>71</v>
      </c>
      <c r="AY137" s="208" t="s">
        <v>151</v>
      </c>
    </row>
    <row r="138" spans="2:65" s="14" customFormat="1" ht="11.25">
      <c r="B138" s="209"/>
      <c r="C138" s="210"/>
      <c r="D138" s="191" t="s">
        <v>160</v>
      </c>
      <c r="E138" s="211" t="s">
        <v>1</v>
      </c>
      <c r="F138" s="212" t="s">
        <v>165</v>
      </c>
      <c r="G138" s="210"/>
      <c r="H138" s="213">
        <v>4.29</v>
      </c>
      <c r="I138" s="210"/>
      <c r="J138" s="210"/>
      <c r="K138" s="210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160</v>
      </c>
      <c r="AU138" s="218" t="s">
        <v>80</v>
      </c>
      <c r="AV138" s="14" t="s">
        <v>158</v>
      </c>
      <c r="AW138" s="14" t="s">
        <v>27</v>
      </c>
      <c r="AX138" s="14" t="s">
        <v>78</v>
      </c>
      <c r="AY138" s="218" t="s">
        <v>151</v>
      </c>
    </row>
    <row r="139" spans="2:65" s="1" customFormat="1" ht="24" customHeight="1">
      <c r="B139" s="31"/>
      <c r="C139" s="177" t="s">
        <v>215</v>
      </c>
      <c r="D139" s="177" t="s">
        <v>153</v>
      </c>
      <c r="E139" s="178" t="s">
        <v>946</v>
      </c>
      <c r="F139" s="179" t="s">
        <v>947</v>
      </c>
      <c r="G139" s="180" t="s">
        <v>187</v>
      </c>
      <c r="H139" s="181">
        <v>3.9</v>
      </c>
      <c r="I139" s="182"/>
      <c r="J139" s="182">
        <f>ROUND(I139*H139,2)</f>
        <v>0</v>
      </c>
      <c r="K139" s="179" t="s">
        <v>157</v>
      </c>
      <c r="L139" s="35"/>
      <c r="M139" s="183" t="s">
        <v>1</v>
      </c>
      <c r="N139" s="184" t="s">
        <v>36</v>
      </c>
      <c r="O139" s="185">
        <v>8.3000000000000004E-2</v>
      </c>
      <c r="P139" s="185">
        <f>O139*H139</f>
        <v>0.32369999999999999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AR139" s="187" t="s">
        <v>158</v>
      </c>
      <c r="AT139" s="187" t="s">
        <v>153</v>
      </c>
      <c r="AU139" s="187" t="s">
        <v>80</v>
      </c>
      <c r="AY139" s="17" t="s">
        <v>151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7" t="s">
        <v>78</v>
      </c>
      <c r="BK139" s="188">
        <f>ROUND(I139*H139,2)</f>
        <v>0</v>
      </c>
      <c r="BL139" s="17" t="s">
        <v>158</v>
      </c>
      <c r="BM139" s="187" t="s">
        <v>948</v>
      </c>
    </row>
    <row r="140" spans="2:65" s="12" customFormat="1" ht="11.25">
      <c r="B140" s="189"/>
      <c r="C140" s="190"/>
      <c r="D140" s="191" t="s">
        <v>160</v>
      </c>
      <c r="E140" s="192" t="s">
        <v>1</v>
      </c>
      <c r="F140" s="193" t="s">
        <v>949</v>
      </c>
      <c r="G140" s="190"/>
      <c r="H140" s="192" t="s">
        <v>1</v>
      </c>
      <c r="I140" s="190"/>
      <c r="J140" s="190"/>
      <c r="K140" s="190"/>
      <c r="L140" s="194"/>
      <c r="M140" s="195"/>
      <c r="N140" s="196"/>
      <c r="O140" s="196"/>
      <c r="P140" s="196"/>
      <c r="Q140" s="196"/>
      <c r="R140" s="196"/>
      <c r="S140" s="196"/>
      <c r="T140" s="197"/>
      <c r="AT140" s="198" t="s">
        <v>160</v>
      </c>
      <c r="AU140" s="198" t="s">
        <v>80</v>
      </c>
      <c r="AV140" s="12" t="s">
        <v>78</v>
      </c>
      <c r="AW140" s="12" t="s">
        <v>27</v>
      </c>
      <c r="AX140" s="12" t="s">
        <v>71</v>
      </c>
      <c r="AY140" s="198" t="s">
        <v>151</v>
      </c>
    </row>
    <row r="141" spans="2:65" s="13" customFormat="1" ht="11.25">
      <c r="B141" s="199"/>
      <c r="C141" s="200"/>
      <c r="D141" s="191" t="s">
        <v>160</v>
      </c>
      <c r="E141" s="201" t="s">
        <v>1</v>
      </c>
      <c r="F141" s="202" t="s">
        <v>950</v>
      </c>
      <c r="G141" s="200"/>
      <c r="H141" s="203">
        <v>3.9</v>
      </c>
      <c r="I141" s="200"/>
      <c r="J141" s="200"/>
      <c r="K141" s="200"/>
      <c r="L141" s="204"/>
      <c r="M141" s="205"/>
      <c r="N141" s="206"/>
      <c r="O141" s="206"/>
      <c r="P141" s="206"/>
      <c r="Q141" s="206"/>
      <c r="R141" s="206"/>
      <c r="S141" s="206"/>
      <c r="T141" s="207"/>
      <c r="AT141" s="208" t="s">
        <v>160</v>
      </c>
      <c r="AU141" s="208" t="s">
        <v>80</v>
      </c>
      <c r="AV141" s="13" t="s">
        <v>80</v>
      </c>
      <c r="AW141" s="13" t="s">
        <v>27</v>
      </c>
      <c r="AX141" s="13" t="s">
        <v>71</v>
      </c>
      <c r="AY141" s="208" t="s">
        <v>151</v>
      </c>
    </row>
    <row r="142" spans="2:65" s="14" customFormat="1" ht="11.25">
      <c r="B142" s="209"/>
      <c r="C142" s="210"/>
      <c r="D142" s="191" t="s">
        <v>160</v>
      </c>
      <c r="E142" s="211" t="s">
        <v>1</v>
      </c>
      <c r="F142" s="212" t="s">
        <v>165</v>
      </c>
      <c r="G142" s="210"/>
      <c r="H142" s="213">
        <v>3.9</v>
      </c>
      <c r="I142" s="210"/>
      <c r="J142" s="210"/>
      <c r="K142" s="210"/>
      <c r="L142" s="214"/>
      <c r="M142" s="215"/>
      <c r="N142" s="216"/>
      <c r="O142" s="216"/>
      <c r="P142" s="216"/>
      <c r="Q142" s="216"/>
      <c r="R142" s="216"/>
      <c r="S142" s="216"/>
      <c r="T142" s="217"/>
      <c r="AT142" s="218" t="s">
        <v>160</v>
      </c>
      <c r="AU142" s="218" t="s">
        <v>80</v>
      </c>
      <c r="AV142" s="14" t="s">
        <v>158</v>
      </c>
      <c r="AW142" s="14" t="s">
        <v>27</v>
      </c>
      <c r="AX142" s="14" t="s">
        <v>78</v>
      </c>
      <c r="AY142" s="218" t="s">
        <v>151</v>
      </c>
    </row>
    <row r="143" spans="2:65" s="1" customFormat="1" ht="24" customHeight="1">
      <c r="B143" s="31"/>
      <c r="C143" s="177" t="s">
        <v>170</v>
      </c>
      <c r="D143" s="177" t="s">
        <v>153</v>
      </c>
      <c r="E143" s="178" t="s">
        <v>951</v>
      </c>
      <c r="F143" s="179" t="s">
        <v>952</v>
      </c>
      <c r="G143" s="180" t="s">
        <v>187</v>
      </c>
      <c r="H143" s="181">
        <v>7.8</v>
      </c>
      <c r="I143" s="182"/>
      <c r="J143" s="182">
        <f>ROUND(I143*H143,2)</f>
        <v>0</v>
      </c>
      <c r="K143" s="179" t="s">
        <v>157</v>
      </c>
      <c r="L143" s="35"/>
      <c r="M143" s="183" t="s">
        <v>1</v>
      </c>
      <c r="N143" s="184" t="s">
        <v>36</v>
      </c>
      <c r="O143" s="185">
        <v>1.42</v>
      </c>
      <c r="P143" s="185">
        <f>O143*H143</f>
        <v>11.075999999999999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AR143" s="187" t="s">
        <v>158</v>
      </c>
      <c r="AT143" s="187" t="s">
        <v>153</v>
      </c>
      <c r="AU143" s="187" t="s">
        <v>80</v>
      </c>
      <c r="AY143" s="17" t="s">
        <v>151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17" t="s">
        <v>78</v>
      </c>
      <c r="BK143" s="188">
        <f>ROUND(I143*H143,2)</f>
        <v>0</v>
      </c>
      <c r="BL143" s="17" t="s">
        <v>158</v>
      </c>
      <c r="BM143" s="187" t="s">
        <v>953</v>
      </c>
    </row>
    <row r="144" spans="2:65" s="12" customFormat="1" ht="11.25">
      <c r="B144" s="189"/>
      <c r="C144" s="190"/>
      <c r="D144" s="191" t="s">
        <v>160</v>
      </c>
      <c r="E144" s="192" t="s">
        <v>1</v>
      </c>
      <c r="F144" s="193" t="s">
        <v>954</v>
      </c>
      <c r="G144" s="190"/>
      <c r="H144" s="192" t="s">
        <v>1</v>
      </c>
      <c r="I144" s="190"/>
      <c r="J144" s="190"/>
      <c r="K144" s="190"/>
      <c r="L144" s="194"/>
      <c r="M144" s="195"/>
      <c r="N144" s="196"/>
      <c r="O144" s="196"/>
      <c r="P144" s="196"/>
      <c r="Q144" s="196"/>
      <c r="R144" s="196"/>
      <c r="S144" s="196"/>
      <c r="T144" s="197"/>
      <c r="AT144" s="198" t="s">
        <v>160</v>
      </c>
      <c r="AU144" s="198" t="s">
        <v>80</v>
      </c>
      <c r="AV144" s="12" t="s">
        <v>78</v>
      </c>
      <c r="AW144" s="12" t="s">
        <v>27</v>
      </c>
      <c r="AX144" s="12" t="s">
        <v>71</v>
      </c>
      <c r="AY144" s="198" t="s">
        <v>151</v>
      </c>
    </row>
    <row r="145" spans="2:65" s="13" customFormat="1" ht="11.25">
      <c r="B145" s="199"/>
      <c r="C145" s="200"/>
      <c r="D145" s="191" t="s">
        <v>160</v>
      </c>
      <c r="E145" s="201" t="s">
        <v>1</v>
      </c>
      <c r="F145" s="202" t="s">
        <v>955</v>
      </c>
      <c r="G145" s="200"/>
      <c r="H145" s="203">
        <v>7.8</v>
      </c>
      <c r="I145" s="200"/>
      <c r="J145" s="200"/>
      <c r="K145" s="200"/>
      <c r="L145" s="204"/>
      <c r="M145" s="205"/>
      <c r="N145" s="206"/>
      <c r="O145" s="206"/>
      <c r="P145" s="206"/>
      <c r="Q145" s="206"/>
      <c r="R145" s="206"/>
      <c r="S145" s="206"/>
      <c r="T145" s="207"/>
      <c r="AT145" s="208" t="s">
        <v>160</v>
      </c>
      <c r="AU145" s="208" t="s">
        <v>80</v>
      </c>
      <c r="AV145" s="13" t="s">
        <v>80</v>
      </c>
      <c r="AW145" s="13" t="s">
        <v>27</v>
      </c>
      <c r="AX145" s="13" t="s">
        <v>71</v>
      </c>
      <c r="AY145" s="208" t="s">
        <v>151</v>
      </c>
    </row>
    <row r="146" spans="2:65" s="14" customFormat="1" ht="11.25">
      <c r="B146" s="209"/>
      <c r="C146" s="210"/>
      <c r="D146" s="191" t="s">
        <v>160</v>
      </c>
      <c r="E146" s="211" t="s">
        <v>1</v>
      </c>
      <c r="F146" s="212" t="s">
        <v>165</v>
      </c>
      <c r="G146" s="210"/>
      <c r="H146" s="213">
        <v>7.8</v>
      </c>
      <c r="I146" s="210"/>
      <c r="J146" s="210"/>
      <c r="K146" s="210"/>
      <c r="L146" s="214"/>
      <c r="M146" s="215"/>
      <c r="N146" s="216"/>
      <c r="O146" s="216"/>
      <c r="P146" s="216"/>
      <c r="Q146" s="216"/>
      <c r="R146" s="216"/>
      <c r="S146" s="216"/>
      <c r="T146" s="217"/>
      <c r="AT146" s="218" t="s">
        <v>160</v>
      </c>
      <c r="AU146" s="218" t="s">
        <v>80</v>
      </c>
      <c r="AV146" s="14" t="s">
        <v>158</v>
      </c>
      <c r="AW146" s="14" t="s">
        <v>27</v>
      </c>
      <c r="AX146" s="14" t="s">
        <v>78</v>
      </c>
      <c r="AY146" s="218" t="s">
        <v>151</v>
      </c>
    </row>
    <row r="147" spans="2:65" s="1" customFormat="1" ht="24" customHeight="1">
      <c r="B147" s="31"/>
      <c r="C147" s="177" t="s">
        <v>190</v>
      </c>
      <c r="D147" s="177" t="s">
        <v>153</v>
      </c>
      <c r="E147" s="178" t="s">
        <v>228</v>
      </c>
      <c r="F147" s="179" t="s">
        <v>229</v>
      </c>
      <c r="G147" s="180" t="s">
        <v>187</v>
      </c>
      <c r="H147" s="181">
        <v>7.8</v>
      </c>
      <c r="I147" s="182"/>
      <c r="J147" s="182">
        <f>ROUND(I147*H147,2)</f>
        <v>0</v>
      </c>
      <c r="K147" s="179" t="s">
        <v>157</v>
      </c>
      <c r="L147" s="35"/>
      <c r="M147" s="183" t="s">
        <v>1</v>
      </c>
      <c r="N147" s="184" t="s">
        <v>36</v>
      </c>
      <c r="O147" s="185">
        <v>0.51900000000000002</v>
      </c>
      <c r="P147" s="185">
        <f>O147*H147</f>
        <v>4.0482000000000005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AR147" s="187" t="s">
        <v>158</v>
      </c>
      <c r="AT147" s="187" t="s">
        <v>153</v>
      </c>
      <c r="AU147" s="187" t="s">
        <v>80</v>
      </c>
      <c r="AY147" s="17" t="s">
        <v>151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7" t="s">
        <v>78</v>
      </c>
      <c r="BK147" s="188">
        <f>ROUND(I147*H147,2)</f>
        <v>0</v>
      </c>
      <c r="BL147" s="17" t="s">
        <v>158</v>
      </c>
      <c r="BM147" s="187" t="s">
        <v>956</v>
      </c>
    </row>
    <row r="148" spans="2:65" s="12" customFormat="1" ht="11.25">
      <c r="B148" s="189"/>
      <c r="C148" s="190"/>
      <c r="D148" s="191" t="s">
        <v>160</v>
      </c>
      <c r="E148" s="192" t="s">
        <v>1</v>
      </c>
      <c r="F148" s="193" t="s">
        <v>957</v>
      </c>
      <c r="G148" s="190"/>
      <c r="H148" s="192" t="s">
        <v>1</v>
      </c>
      <c r="I148" s="190"/>
      <c r="J148" s="190"/>
      <c r="K148" s="190"/>
      <c r="L148" s="194"/>
      <c r="M148" s="195"/>
      <c r="N148" s="196"/>
      <c r="O148" s="196"/>
      <c r="P148" s="196"/>
      <c r="Q148" s="196"/>
      <c r="R148" s="196"/>
      <c r="S148" s="196"/>
      <c r="T148" s="197"/>
      <c r="AT148" s="198" t="s">
        <v>160</v>
      </c>
      <c r="AU148" s="198" t="s">
        <v>80</v>
      </c>
      <c r="AV148" s="12" t="s">
        <v>78</v>
      </c>
      <c r="AW148" s="12" t="s">
        <v>27</v>
      </c>
      <c r="AX148" s="12" t="s">
        <v>71</v>
      </c>
      <c r="AY148" s="198" t="s">
        <v>151</v>
      </c>
    </row>
    <row r="149" spans="2:65" s="13" customFormat="1" ht="11.25">
      <c r="B149" s="199"/>
      <c r="C149" s="200"/>
      <c r="D149" s="191" t="s">
        <v>160</v>
      </c>
      <c r="E149" s="201" t="s">
        <v>1</v>
      </c>
      <c r="F149" s="202" t="s">
        <v>955</v>
      </c>
      <c r="G149" s="200"/>
      <c r="H149" s="203">
        <v>7.8</v>
      </c>
      <c r="I149" s="200"/>
      <c r="J149" s="200"/>
      <c r="K149" s="200"/>
      <c r="L149" s="204"/>
      <c r="M149" s="205"/>
      <c r="N149" s="206"/>
      <c r="O149" s="206"/>
      <c r="P149" s="206"/>
      <c r="Q149" s="206"/>
      <c r="R149" s="206"/>
      <c r="S149" s="206"/>
      <c r="T149" s="207"/>
      <c r="AT149" s="208" t="s">
        <v>160</v>
      </c>
      <c r="AU149" s="208" t="s">
        <v>80</v>
      </c>
      <c r="AV149" s="13" t="s">
        <v>80</v>
      </c>
      <c r="AW149" s="13" t="s">
        <v>27</v>
      </c>
      <c r="AX149" s="13" t="s">
        <v>71</v>
      </c>
      <c r="AY149" s="208" t="s">
        <v>151</v>
      </c>
    </row>
    <row r="150" spans="2:65" s="14" customFormat="1" ht="11.25">
      <c r="B150" s="209"/>
      <c r="C150" s="210"/>
      <c r="D150" s="191" t="s">
        <v>160</v>
      </c>
      <c r="E150" s="211" t="s">
        <v>1</v>
      </c>
      <c r="F150" s="212" t="s">
        <v>165</v>
      </c>
      <c r="G150" s="210"/>
      <c r="H150" s="213">
        <v>7.8</v>
      </c>
      <c r="I150" s="210"/>
      <c r="J150" s="210"/>
      <c r="K150" s="210"/>
      <c r="L150" s="214"/>
      <c r="M150" s="215"/>
      <c r="N150" s="216"/>
      <c r="O150" s="216"/>
      <c r="P150" s="216"/>
      <c r="Q150" s="216"/>
      <c r="R150" s="216"/>
      <c r="S150" s="216"/>
      <c r="T150" s="217"/>
      <c r="AT150" s="218" t="s">
        <v>160</v>
      </c>
      <c r="AU150" s="218" t="s">
        <v>80</v>
      </c>
      <c r="AV150" s="14" t="s">
        <v>158</v>
      </c>
      <c r="AW150" s="14" t="s">
        <v>27</v>
      </c>
      <c r="AX150" s="14" t="s">
        <v>78</v>
      </c>
      <c r="AY150" s="218" t="s">
        <v>151</v>
      </c>
    </row>
    <row r="151" spans="2:65" s="1" customFormat="1" ht="24" customHeight="1">
      <c r="B151" s="31"/>
      <c r="C151" s="177" t="s">
        <v>196</v>
      </c>
      <c r="D151" s="177" t="s">
        <v>153</v>
      </c>
      <c r="E151" s="178" t="s">
        <v>233</v>
      </c>
      <c r="F151" s="179" t="s">
        <v>234</v>
      </c>
      <c r="G151" s="180" t="s">
        <v>187</v>
      </c>
      <c r="H151" s="181">
        <v>7.8</v>
      </c>
      <c r="I151" s="182"/>
      <c r="J151" s="182">
        <f>ROUND(I151*H151,2)</f>
        <v>0</v>
      </c>
      <c r="K151" s="179" t="s">
        <v>1</v>
      </c>
      <c r="L151" s="35"/>
      <c r="M151" s="183" t="s">
        <v>1</v>
      </c>
      <c r="N151" s="184" t="s">
        <v>36</v>
      </c>
      <c r="O151" s="185">
        <v>1.0999999999999999E-2</v>
      </c>
      <c r="P151" s="185">
        <f>O151*H151</f>
        <v>8.5799999999999987E-2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AR151" s="187" t="s">
        <v>158</v>
      </c>
      <c r="AT151" s="187" t="s">
        <v>153</v>
      </c>
      <c r="AU151" s="187" t="s">
        <v>80</v>
      </c>
      <c r="AY151" s="17" t="s">
        <v>151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7" t="s">
        <v>78</v>
      </c>
      <c r="BK151" s="188">
        <f>ROUND(I151*H151,2)</f>
        <v>0</v>
      </c>
      <c r="BL151" s="17" t="s">
        <v>158</v>
      </c>
      <c r="BM151" s="187" t="s">
        <v>958</v>
      </c>
    </row>
    <row r="152" spans="2:65" s="13" customFormat="1" ht="11.25">
      <c r="B152" s="199"/>
      <c r="C152" s="200"/>
      <c r="D152" s="191" t="s">
        <v>160</v>
      </c>
      <c r="E152" s="201" t="s">
        <v>1</v>
      </c>
      <c r="F152" s="202" t="s">
        <v>955</v>
      </c>
      <c r="G152" s="200"/>
      <c r="H152" s="203">
        <v>7.8</v>
      </c>
      <c r="I152" s="200"/>
      <c r="J152" s="200"/>
      <c r="K152" s="200"/>
      <c r="L152" s="204"/>
      <c r="M152" s="205"/>
      <c r="N152" s="206"/>
      <c r="O152" s="206"/>
      <c r="P152" s="206"/>
      <c r="Q152" s="206"/>
      <c r="R152" s="206"/>
      <c r="S152" s="206"/>
      <c r="T152" s="207"/>
      <c r="AT152" s="208" t="s">
        <v>160</v>
      </c>
      <c r="AU152" s="208" t="s">
        <v>80</v>
      </c>
      <c r="AV152" s="13" t="s">
        <v>80</v>
      </c>
      <c r="AW152" s="13" t="s">
        <v>27</v>
      </c>
      <c r="AX152" s="13" t="s">
        <v>71</v>
      </c>
      <c r="AY152" s="208" t="s">
        <v>151</v>
      </c>
    </row>
    <row r="153" spans="2:65" s="14" customFormat="1" ht="11.25">
      <c r="B153" s="209"/>
      <c r="C153" s="210"/>
      <c r="D153" s="191" t="s">
        <v>160</v>
      </c>
      <c r="E153" s="211" t="s">
        <v>1</v>
      </c>
      <c r="F153" s="212" t="s">
        <v>165</v>
      </c>
      <c r="G153" s="210"/>
      <c r="H153" s="213">
        <v>7.8</v>
      </c>
      <c r="I153" s="210"/>
      <c r="J153" s="210"/>
      <c r="K153" s="210"/>
      <c r="L153" s="214"/>
      <c r="M153" s="215"/>
      <c r="N153" s="216"/>
      <c r="O153" s="216"/>
      <c r="P153" s="216"/>
      <c r="Q153" s="216"/>
      <c r="R153" s="216"/>
      <c r="S153" s="216"/>
      <c r="T153" s="217"/>
      <c r="AT153" s="218" t="s">
        <v>160</v>
      </c>
      <c r="AU153" s="218" t="s">
        <v>80</v>
      </c>
      <c r="AV153" s="14" t="s">
        <v>158</v>
      </c>
      <c r="AW153" s="14" t="s">
        <v>27</v>
      </c>
      <c r="AX153" s="14" t="s">
        <v>78</v>
      </c>
      <c r="AY153" s="218" t="s">
        <v>151</v>
      </c>
    </row>
    <row r="154" spans="2:65" s="1" customFormat="1" ht="16.5" customHeight="1">
      <c r="B154" s="31"/>
      <c r="C154" s="177" t="s">
        <v>202</v>
      </c>
      <c r="D154" s="177" t="s">
        <v>153</v>
      </c>
      <c r="E154" s="178" t="s">
        <v>246</v>
      </c>
      <c r="F154" s="179" t="s">
        <v>247</v>
      </c>
      <c r="G154" s="180" t="s">
        <v>248</v>
      </c>
      <c r="H154" s="181">
        <v>11.496</v>
      </c>
      <c r="I154" s="182"/>
      <c r="J154" s="182">
        <f>ROUND(I154*H154,2)</f>
        <v>0</v>
      </c>
      <c r="K154" s="179" t="s">
        <v>1</v>
      </c>
      <c r="L154" s="35"/>
      <c r="M154" s="183" t="s">
        <v>1</v>
      </c>
      <c r="N154" s="184" t="s">
        <v>36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AR154" s="187" t="s">
        <v>158</v>
      </c>
      <c r="AT154" s="187" t="s">
        <v>153</v>
      </c>
      <c r="AU154" s="187" t="s">
        <v>80</v>
      </c>
      <c r="AY154" s="17" t="s">
        <v>151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7" t="s">
        <v>78</v>
      </c>
      <c r="BK154" s="188">
        <f>ROUND(I154*H154,2)</f>
        <v>0</v>
      </c>
      <c r="BL154" s="17" t="s">
        <v>158</v>
      </c>
      <c r="BM154" s="187" t="s">
        <v>959</v>
      </c>
    </row>
    <row r="155" spans="2:65" s="13" customFormat="1" ht="11.25">
      <c r="B155" s="199"/>
      <c r="C155" s="200"/>
      <c r="D155" s="191" t="s">
        <v>160</v>
      </c>
      <c r="E155" s="201" t="s">
        <v>1</v>
      </c>
      <c r="F155" s="202" t="s">
        <v>960</v>
      </c>
      <c r="G155" s="200"/>
      <c r="H155" s="203">
        <v>1.1020000000000001</v>
      </c>
      <c r="I155" s="200"/>
      <c r="J155" s="200"/>
      <c r="K155" s="200"/>
      <c r="L155" s="204"/>
      <c r="M155" s="205"/>
      <c r="N155" s="206"/>
      <c r="O155" s="206"/>
      <c r="P155" s="206"/>
      <c r="Q155" s="206"/>
      <c r="R155" s="206"/>
      <c r="S155" s="206"/>
      <c r="T155" s="207"/>
      <c r="AT155" s="208" t="s">
        <v>160</v>
      </c>
      <c r="AU155" s="208" t="s">
        <v>80</v>
      </c>
      <c r="AV155" s="13" t="s">
        <v>80</v>
      </c>
      <c r="AW155" s="13" t="s">
        <v>27</v>
      </c>
      <c r="AX155" s="13" t="s">
        <v>71</v>
      </c>
      <c r="AY155" s="208" t="s">
        <v>151</v>
      </c>
    </row>
    <row r="156" spans="2:65" s="13" customFormat="1" ht="11.25">
      <c r="B156" s="199"/>
      <c r="C156" s="200"/>
      <c r="D156" s="191" t="s">
        <v>160</v>
      </c>
      <c r="E156" s="201" t="s">
        <v>1</v>
      </c>
      <c r="F156" s="202" t="s">
        <v>961</v>
      </c>
      <c r="G156" s="200"/>
      <c r="H156" s="203">
        <v>4.4829999999999997</v>
      </c>
      <c r="I156" s="200"/>
      <c r="J156" s="200"/>
      <c r="K156" s="200"/>
      <c r="L156" s="204"/>
      <c r="M156" s="205"/>
      <c r="N156" s="206"/>
      <c r="O156" s="206"/>
      <c r="P156" s="206"/>
      <c r="Q156" s="206"/>
      <c r="R156" s="206"/>
      <c r="S156" s="206"/>
      <c r="T156" s="207"/>
      <c r="AT156" s="208" t="s">
        <v>160</v>
      </c>
      <c r="AU156" s="208" t="s">
        <v>80</v>
      </c>
      <c r="AV156" s="13" t="s">
        <v>80</v>
      </c>
      <c r="AW156" s="13" t="s">
        <v>27</v>
      </c>
      <c r="AX156" s="13" t="s">
        <v>71</v>
      </c>
      <c r="AY156" s="208" t="s">
        <v>151</v>
      </c>
    </row>
    <row r="157" spans="2:65" s="13" customFormat="1" ht="11.25">
      <c r="B157" s="199"/>
      <c r="C157" s="200"/>
      <c r="D157" s="191" t="s">
        <v>160</v>
      </c>
      <c r="E157" s="201" t="s">
        <v>1</v>
      </c>
      <c r="F157" s="202" t="s">
        <v>962</v>
      </c>
      <c r="G157" s="200"/>
      <c r="H157" s="203">
        <v>5.9109999999999996</v>
      </c>
      <c r="I157" s="200"/>
      <c r="J157" s="200"/>
      <c r="K157" s="200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160</v>
      </c>
      <c r="AU157" s="208" t="s">
        <v>80</v>
      </c>
      <c r="AV157" s="13" t="s">
        <v>80</v>
      </c>
      <c r="AW157" s="13" t="s">
        <v>27</v>
      </c>
      <c r="AX157" s="13" t="s">
        <v>71</v>
      </c>
      <c r="AY157" s="208" t="s">
        <v>151</v>
      </c>
    </row>
    <row r="158" spans="2:65" s="1" customFormat="1" ht="24" customHeight="1">
      <c r="B158" s="31"/>
      <c r="C158" s="177" t="s">
        <v>216</v>
      </c>
      <c r="D158" s="177" t="s">
        <v>153</v>
      </c>
      <c r="E158" s="178" t="s">
        <v>252</v>
      </c>
      <c r="F158" s="179" t="s">
        <v>963</v>
      </c>
      <c r="G158" s="180" t="s">
        <v>248</v>
      </c>
      <c r="H158" s="181">
        <v>0.15</v>
      </c>
      <c r="I158" s="182"/>
      <c r="J158" s="182">
        <f>ROUND(I158*H158,2)</f>
        <v>0</v>
      </c>
      <c r="K158" s="179" t="s">
        <v>1</v>
      </c>
      <c r="L158" s="35"/>
      <c r="M158" s="183" t="s">
        <v>1</v>
      </c>
      <c r="N158" s="184" t="s">
        <v>36</v>
      </c>
      <c r="O158" s="185">
        <v>0</v>
      </c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AR158" s="187" t="s">
        <v>158</v>
      </c>
      <c r="AT158" s="187" t="s">
        <v>153</v>
      </c>
      <c r="AU158" s="187" t="s">
        <v>80</v>
      </c>
      <c r="AY158" s="17" t="s">
        <v>151</v>
      </c>
      <c r="BE158" s="188">
        <f>IF(N158="základní",J158,0)</f>
        <v>0</v>
      </c>
      <c r="BF158" s="188">
        <f>IF(N158="snížená",J158,0)</f>
        <v>0</v>
      </c>
      <c r="BG158" s="188">
        <f>IF(N158="zákl. přenesená",J158,0)</f>
        <v>0</v>
      </c>
      <c r="BH158" s="188">
        <f>IF(N158="sníž. přenesená",J158,0)</f>
        <v>0</v>
      </c>
      <c r="BI158" s="188">
        <f>IF(N158="nulová",J158,0)</f>
        <v>0</v>
      </c>
      <c r="BJ158" s="17" t="s">
        <v>78</v>
      </c>
      <c r="BK158" s="188">
        <f>ROUND(I158*H158,2)</f>
        <v>0</v>
      </c>
      <c r="BL158" s="17" t="s">
        <v>158</v>
      </c>
      <c r="BM158" s="187" t="s">
        <v>964</v>
      </c>
    </row>
    <row r="159" spans="2:65" s="12" customFormat="1" ht="11.25">
      <c r="B159" s="189"/>
      <c r="C159" s="190"/>
      <c r="D159" s="191" t="s">
        <v>160</v>
      </c>
      <c r="E159" s="192" t="s">
        <v>1</v>
      </c>
      <c r="F159" s="193" t="s">
        <v>965</v>
      </c>
      <c r="G159" s="190"/>
      <c r="H159" s="192" t="s">
        <v>1</v>
      </c>
      <c r="I159" s="190"/>
      <c r="J159" s="190"/>
      <c r="K159" s="190"/>
      <c r="L159" s="194"/>
      <c r="M159" s="195"/>
      <c r="N159" s="196"/>
      <c r="O159" s="196"/>
      <c r="P159" s="196"/>
      <c r="Q159" s="196"/>
      <c r="R159" s="196"/>
      <c r="S159" s="196"/>
      <c r="T159" s="197"/>
      <c r="AT159" s="198" t="s">
        <v>160</v>
      </c>
      <c r="AU159" s="198" t="s">
        <v>80</v>
      </c>
      <c r="AV159" s="12" t="s">
        <v>78</v>
      </c>
      <c r="AW159" s="12" t="s">
        <v>27</v>
      </c>
      <c r="AX159" s="12" t="s">
        <v>71</v>
      </c>
      <c r="AY159" s="198" t="s">
        <v>151</v>
      </c>
    </row>
    <row r="160" spans="2:65" s="13" customFormat="1" ht="11.25">
      <c r="B160" s="199"/>
      <c r="C160" s="200"/>
      <c r="D160" s="191" t="s">
        <v>160</v>
      </c>
      <c r="E160" s="201" t="s">
        <v>1</v>
      </c>
      <c r="F160" s="202" t="s">
        <v>966</v>
      </c>
      <c r="G160" s="200"/>
      <c r="H160" s="203">
        <v>0.1</v>
      </c>
      <c r="I160" s="200"/>
      <c r="J160" s="200"/>
      <c r="K160" s="200"/>
      <c r="L160" s="204"/>
      <c r="M160" s="205"/>
      <c r="N160" s="206"/>
      <c r="O160" s="206"/>
      <c r="P160" s="206"/>
      <c r="Q160" s="206"/>
      <c r="R160" s="206"/>
      <c r="S160" s="206"/>
      <c r="T160" s="207"/>
      <c r="AT160" s="208" t="s">
        <v>160</v>
      </c>
      <c r="AU160" s="208" t="s">
        <v>80</v>
      </c>
      <c r="AV160" s="13" t="s">
        <v>80</v>
      </c>
      <c r="AW160" s="13" t="s">
        <v>27</v>
      </c>
      <c r="AX160" s="13" t="s">
        <v>71</v>
      </c>
      <c r="AY160" s="208" t="s">
        <v>151</v>
      </c>
    </row>
    <row r="161" spans="2:65" s="12" customFormat="1" ht="11.25">
      <c r="B161" s="189"/>
      <c r="C161" s="190"/>
      <c r="D161" s="191" t="s">
        <v>160</v>
      </c>
      <c r="E161" s="192" t="s">
        <v>1</v>
      </c>
      <c r="F161" s="193" t="s">
        <v>967</v>
      </c>
      <c r="G161" s="190"/>
      <c r="H161" s="192" t="s">
        <v>1</v>
      </c>
      <c r="I161" s="190"/>
      <c r="J161" s="190"/>
      <c r="K161" s="190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160</v>
      </c>
      <c r="AU161" s="198" t="s">
        <v>80</v>
      </c>
      <c r="AV161" s="12" t="s">
        <v>78</v>
      </c>
      <c r="AW161" s="12" t="s">
        <v>27</v>
      </c>
      <c r="AX161" s="12" t="s">
        <v>71</v>
      </c>
      <c r="AY161" s="198" t="s">
        <v>151</v>
      </c>
    </row>
    <row r="162" spans="2:65" s="13" customFormat="1" ht="11.25">
      <c r="B162" s="199"/>
      <c r="C162" s="200"/>
      <c r="D162" s="191" t="s">
        <v>160</v>
      </c>
      <c r="E162" s="201" t="s">
        <v>1</v>
      </c>
      <c r="F162" s="202" t="s">
        <v>968</v>
      </c>
      <c r="G162" s="200"/>
      <c r="H162" s="203">
        <v>0.05</v>
      </c>
      <c r="I162" s="200"/>
      <c r="J162" s="200"/>
      <c r="K162" s="200"/>
      <c r="L162" s="204"/>
      <c r="M162" s="205"/>
      <c r="N162" s="206"/>
      <c r="O162" s="206"/>
      <c r="P162" s="206"/>
      <c r="Q162" s="206"/>
      <c r="R162" s="206"/>
      <c r="S162" s="206"/>
      <c r="T162" s="207"/>
      <c r="AT162" s="208" t="s">
        <v>160</v>
      </c>
      <c r="AU162" s="208" t="s">
        <v>80</v>
      </c>
      <c r="AV162" s="13" t="s">
        <v>80</v>
      </c>
      <c r="AW162" s="13" t="s">
        <v>27</v>
      </c>
      <c r="AX162" s="13" t="s">
        <v>71</v>
      </c>
      <c r="AY162" s="208" t="s">
        <v>151</v>
      </c>
    </row>
    <row r="163" spans="2:65" s="14" customFormat="1" ht="11.25">
      <c r="B163" s="209"/>
      <c r="C163" s="210"/>
      <c r="D163" s="191" t="s">
        <v>160</v>
      </c>
      <c r="E163" s="211" t="s">
        <v>1</v>
      </c>
      <c r="F163" s="212" t="s">
        <v>165</v>
      </c>
      <c r="G163" s="210"/>
      <c r="H163" s="213">
        <v>0.15</v>
      </c>
      <c r="I163" s="210"/>
      <c r="J163" s="210"/>
      <c r="K163" s="210"/>
      <c r="L163" s="214"/>
      <c r="M163" s="215"/>
      <c r="N163" s="216"/>
      <c r="O163" s="216"/>
      <c r="P163" s="216"/>
      <c r="Q163" s="216"/>
      <c r="R163" s="216"/>
      <c r="S163" s="216"/>
      <c r="T163" s="217"/>
      <c r="AT163" s="218" t="s">
        <v>160</v>
      </c>
      <c r="AU163" s="218" t="s">
        <v>80</v>
      </c>
      <c r="AV163" s="14" t="s">
        <v>158</v>
      </c>
      <c r="AW163" s="14" t="s">
        <v>27</v>
      </c>
      <c r="AX163" s="14" t="s">
        <v>78</v>
      </c>
      <c r="AY163" s="218" t="s">
        <v>151</v>
      </c>
    </row>
    <row r="164" spans="2:65" s="1" customFormat="1" ht="16.5" customHeight="1">
      <c r="B164" s="31"/>
      <c r="C164" s="177" t="s">
        <v>385</v>
      </c>
      <c r="D164" s="177" t="s">
        <v>153</v>
      </c>
      <c r="E164" s="178" t="s">
        <v>258</v>
      </c>
      <c r="F164" s="179" t="s">
        <v>969</v>
      </c>
      <c r="G164" s="180" t="s">
        <v>187</v>
      </c>
      <c r="H164" s="181">
        <v>7.8</v>
      </c>
      <c r="I164" s="182"/>
      <c r="J164" s="182">
        <f>ROUND(I164*H164,2)</f>
        <v>0</v>
      </c>
      <c r="K164" s="179" t="s">
        <v>168</v>
      </c>
      <c r="L164" s="35"/>
      <c r="M164" s="183" t="s">
        <v>1</v>
      </c>
      <c r="N164" s="184" t="s">
        <v>36</v>
      </c>
      <c r="O164" s="185">
        <v>9.7000000000000003E-2</v>
      </c>
      <c r="P164" s="185">
        <f>O164*H164</f>
        <v>0.75660000000000005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AR164" s="187" t="s">
        <v>158</v>
      </c>
      <c r="AT164" s="187" t="s">
        <v>153</v>
      </c>
      <c r="AU164" s="187" t="s">
        <v>80</v>
      </c>
      <c r="AY164" s="17" t="s">
        <v>151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17" t="s">
        <v>78</v>
      </c>
      <c r="BK164" s="188">
        <f>ROUND(I164*H164,2)</f>
        <v>0</v>
      </c>
      <c r="BL164" s="17" t="s">
        <v>158</v>
      </c>
      <c r="BM164" s="187" t="s">
        <v>970</v>
      </c>
    </row>
    <row r="165" spans="2:65" s="12" customFormat="1" ht="11.25">
      <c r="B165" s="189"/>
      <c r="C165" s="190"/>
      <c r="D165" s="191" t="s">
        <v>160</v>
      </c>
      <c r="E165" s="192" t="s">
        <v>1</v>
      </c>
      <c r="F165" s="193" t="s">
        <v>971</v>
      </c>
      <c r="G165" s="190"/>
      <c r="H165" s="192" t="s">
        <v>1</v>
      </c>
      <c r="I165" s="190"/>
      <c r="J165" s="190"/>
      <c r="K165" s="190"/>
      <c r="L165" s="194"/>
      <c r="M165" s="195"/>
      <c r="N165" s="196"/>
      <c r="O165" s="196"/>
      <c r="P165" s="196"/>
      <c r="Q165" s="196"/>
      <c r="R165" s="196"/>
      <c r="S165" s="196"/>
      <c r="T165" s="197"/>
      <c r="AT165" s="198" t="s">
        <v>160</v>
      </c>
      <c r="AU165" s="198" t="s">
        <v>80</v>
      </c>
      <c r="AV165" s="12" t="s">
        <v>78</v>
      </c>
      <c r="AW165" s="12" t="s">
        <v>27</v>
      </c>
      <c r="AX165" s="12" t="s">
        <v>71</v>
      </c>
      <c r="AY165" s="198" t="s">
        <v>151</v>
      </c>
    </row>
    <row r="166" spans="2:65" s="13" customFormat="1" ht="11.25">
      <c r="B166" s="199"/>
      <c r="C166" s="200"/>
      <c r="D166" s="191" t="s">
        <v>160</v>
      </c>
      <c r="E166" s="201" t="s">
        <v>1</v>
      </c>
      <c r="F166" s="202" t="s">
        <v>955</v>
      </c>
      <c r="G166" s="200"/>
      <c r="H166" s="203">
        <v>7.8</v>
      </c>
      <c r="I166" s="200"/>
      <c r="J166" s="200"/>
      <c r="K166" s="200"/>
      <c r="L166" s="204"/>
      <c r="M166" s="205"/>
      <c r="N166" s="206"/>
      <c r="O166" s="206"/>
      <c r="P166" s="206"/>
      <c r="Q166" s="206"/>
      <c r="R166" s="206"/>
      <c r="S166" s="206"/>
      <c r="T166" s="207"/>
      <c r="AT166" s="208" t="s">
        <v>160</v>
      </c>
      <c r="AU166" s="208" t="s">
        <v>80</v>
      </c>
      <c r="AV166" s="13" t="s">
        <v>80</v>
      </c>
      <c r="AW166" s="13" t="s">
        <v>27</v>
      </c>
      <c r="AX166" s="13" t="s">
        <v>71</v>
      </c>
      <c r="AY166" s="208" t="s">
        <v>151</v>
      </c>
    </row>
    <row r="167" spans="2:65" s="14" customFormat="1" ht="11.25">
      <c r="B167" s="209"/>
      <c r="C167" s="210"/>
      <c r="D167" s="191" t="s">
        <v>160</v>
      </c>
      <c r="E167" s="211" t="s">
        <v>1</v>
      </c>
      <c r="F167" s="212" t="s">
        <v>165</v>
      </c>
      <c r="G167" s="210"/>
      <c r="H167" s="213">
        <v>7.8</v>
      </c>
      <c r="I167" s="210"/>
      <c r="J167" s="210"/>
      <c r="K167" s="210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160</v>
      </c>
      <c r="AU167" s="218" t="s">
        <v>80</v>
      </c>
      <c r="AV167" s="14" t="s">
        <v>158</v>
      </c>
      <c r="AW167" s="14" t="s">
        <v>27</v>
      </c>
      <c r="AX167" s="14" t="s">
        <v>78</v>
      </c>
      <c r="AY167" s="218" t="s">
        <v>151</v>
      </c>
    </row>
    <row r="168" spans="2:65" s="1" customFormat="1" ht="16.5" customHeight="1">
      <c r="B168" s="31"/>
      <c r="C168" s="177" t="s">
        <v>223</v>
      </c>
      <c r="D168" s="177" t="s">
        <v>153</v>
      </c>
      <c r="E168" s="178" t="s">
        <v>262</v>
      </c>
      <c r="F168" s="179" t="s">
        <v>263</v>
      </c>
      <c r="G168" s="180" t="s">
        <v>187</v>
      </c>
      <c r="H168" s="181">
        <v>7.8</v>
      </c>
      <c r="I168" s="182"/>
      <c r="J168" s="182">
        <f>ROUND(I168*H168,2)</f>
        <v>0</v>
      </c>
      <c r="K168" s="179" t="s">
        <v>1</v>
      </c>
      <c r="L168" s="35"/>
      <c r="M168" s="183" t="s">
        <v>1</v>
      </c>
      <c r="N168" s="184" t="s">
        <v>36</v>
      </c>
      <c r="O168" s="185">
        <v>8.9999999999999993E-3</v>
      </c>
      <c r="P168" s="185">
        <f>O168*H168</f>
        <v>7.0199999999999999E-2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AR168" s="187" t="s">
        <v>158</v>
      </c>
      <c r="AT168" s="187" t="s">
        <v>153</v>
      </c>
      <c r="AU168" s="187" t="s">
        <v>80</v>
      </c>
      <c r="AY168" s="17" t="s">
        <v>151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17" t="s">
        <v>78</v>
      </c>
      <c r="BK168" s="188">
        <f>ROUND(I168*H168,2)</f>
        <v>0</v>
      </c>
      <c r="BL168" s="17" t="s">
        <v>158</v>
      </c>
      <c r="BM168" s="187" t="s">
        <v>972</v>
      </c>
    </row>
    <row r="169" spans="2:65" s="12" customFormat="1" ht="11.25">
      <c r="B169" s="189"/>
      <c r="C169" s="190"/>
      <c r="D169" s="191" t="s">
        <v>160</v>
      </c>
      <c r="E169" s="192" t="s">
        <v>1</v>
      </c>
      <c r="F169" s="193" t="s">
        <v>957</v>
      </c>
      <c r="G169" s="190"/>
      <c r="H169" s="192" t="s">
        <v>1</v>
      </c>
      <c r="I169" s="190"/>
      <c r="J169" s="190"/>
      <c r="K169" s="190"/>
      <c r="L169" s="194"/>
      <c r="M169" s="195"/>
      <c r="N169" s="196"/>
      <c r="O169" s="196"/>
      <c r="P169" s="196"/>
      <c r="Q169" s="196"/>
      <c r="R169" s="196"/>
      <c r="S169" s="196"/>
      <c r="T169" s="197"/>
      <c r="AT169" s="198" t="s">
        <v>160</v>
      </c>
      <c r="AU169" s="198" t="s">
        <v>80</v>
      </c>
      <c r="AV169" s="12" t="s">
        <v>78</v>
      </c>
      <c r="AW169" s="12" t="s">
        <v>27</v>
      </c>
      <c r="AX169" s="12" t="s">
        <v>71</v>
      </c>
      <c r="AY169" s="198" t="s">
        <v>151</v>
      </c>
    </row>
    <row r="170" spans="2:65" s="13" customFormat="1" ht="11.25">
      <c r="B170" s="199"/>
      <c r="C170" s="200"/>
      <c r="D170" s="191" t="s">
        <v>160</v>
      </c>
      <c r="E170" s="201" t="s">
        <v>1</v>
      </c>
      <c r="F170" s="202" t="s">
        <v>955</v>
      </c>
      <c r="G170" s="200"/>
      <c r="H170" s="203">
        <v>7.8</v>
      </c>
      <c r="I170" s="200"/>
      <c r="J170" s="200"/>
      <c r="K170" s="200"/>
      <c r="L170" s="204"/>
      <c r="M170" s="205"/>
      <c r="N170" s="206"/>
      <c r="O170" s="206"/>
      <c r="P170" s="206"/>
      <c r="Q170" s="206"/>
      <c r="R170" s="206"/>
      <c r="S170" s="206"/>
      <c r="T170" s="207"/>
      <c r="AT170" s="208" t="s">
        <v>160</v>
      </c>
      <c r="AU170" s="208" t="s">
        <v>80</v>
      </c>
      <c r="AV170" s="13" t="s">
        <v>80</v>
      </c>
      <c r="AW170" s="13" t="s">
        <v>27</v>
      </c>
      <c r="AX170" s="13" t="s">
        <v>71</v>
      </c>
      <c r="AY170" s="208" t="s">
        <v>151</v>
      </c>
    </row>
    <row r="171" spans="2:65" s="14" customFormat="1" ht="11.25">
      <c r="B171" s="209"/>
      <c r="C171" s="210"/>
      <c r="D171" s="191" t="s">
        <v>160</v>
      </c>
      <c r="E171" s="211" t="s">
        <v>1</v>
      </c>
      <c r="F171" s="212" t="s">
        <v>165</v>
      </c>
      <c r="G171" s="210"/>
      <c r="H171" s="213">
        <v>7.8</v>
      </c>
      <c r="I171" s="210"/>
      <c r="J171" s="210"/>
      <c r="K171" s="210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160</v>
      </c>
      <c r="AU171" s="218" t="s">
        <v>80</v>
      </c>
      <c r="AV171" s="14" t="s">
        <v>158</v>
      </c>
      <c r="AW171" s="14" t="s">
        <v>27</v>
      </c>
      <c r="AX171" s="14" t="s">
        <v>78</v>
      </c>
      <c r="AY171" s="218" t="s">
        <v>151</v>
      </c>
    </row>
    <row r="172" spans="2:65" s="1" customFormat="1" ht="24" customHeight="1">
      <c r="B172" s="31"/>
      <c r="C172" s="177" t="s">
        <v>8</v>
      </c>
      <c r="D172" s="177" t="s">
        <v>153</v>
      </c>
      <c r="E172" s="178" t="s">
        <v>267</v>
      </c>
      <c r="F172" s="179" t="s">
        <v>268</v>
      </c>
      <c r="G172" s="180" t="s">
        <v>248</v>
      </c>
      <c r="H172" s="181">
        <v>14.43</v>
      </c>
      <c r="I172" s="182"/>
      <c r="J172" s="182">
        <f>ROUND(I172*H172,2)</f>
        <v>0</v>
      </c>
      <c r="K172" s="179" t="s">
        <v>1</v>
      </c>
      <c r="L172" s="35"/>
      <c r="M172" s="183" t="s">
        <v>1</v>
      </c>
      <c r="N172" s="184" t="s">
        <v>36</v>
      </c>
      <c r="O172" s="185">
        <v>0</v>
      </c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AR172" s="187" t="s">
        <v>158</v>
      </c>
      <c r="AT172" s="187" t="s">
        <v>153</v>
      </c>
      <c r="AU172" s="187" t="s">
        <v>80</v>
      </c>
      <c r="AY172" s="17" t="s">
        <v>151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7" t="s">
        <v>78</v>
      </c>
      <c r="BK172" s="188">
        <f>ROUND(I172*H172,2)</f>
        <v>0</v>
      </c>
      <c r="BL172" s="17" t="s">
        <v>158</v>
      </c>
      <c r="BM172" s="187" t="s">
        <v>973</v>
      </c>
    </row>
    <row r="173" spans="2:65" s="12" customFormat="1" ht="11.25">
      <c r="B173" s="189"/>
      <c r="C173" s="190"/>
      <c r="D173" s="191" t="s">
        <v>160</v>
      </c>
      <c r="E173" s="192" t="s">
        <v>1</v>
      </c>
      <c r="F173" s="193" t="s">
        <v>971</v>
      </c>
      <c r="G173" s="190"/>
      <c r="H173" s="192" t="s">
        <v>1</v>
      </c>
      <c r="I173" s="190"/>
      <c r="J173" s="190"/>
      <c r="K173" s="190"/>
      <c r="L173" s="194"/>
      <c r="M173" s="195"/>
      <c r="N173" s="196"/>
      <c r="O173" s="196"/>
      <c r="P173" s="196"/>
      <c r="Q173" s="196"/>
      <c r="R173" s="196"/>
      <c r="S173" s="196"/>
      <c r="T173" s="197"/>
      <c r="AT173" s="198" t="s">
        <v>160</v>
      </c>
      <c r="AU173" s="198" t="s">
        <v>80</v>
      </c>
      <c r="AV173" s="12" t="s">
        <v>78</v>
      </c>
      <c r="AW173" s="12" t="s">
        <v>27</v>
      </c>
      <c r="AX173" s="12" t="s">
        <v>71</v>
      </c>
      <c r="AY173" s="198" t="s">
        <v>151</v>
      </c>
    </row>
    <row r="174" spans="2:65" s="13" customFormat="1" ht="11.25">
      <c r="B174" s="199"/>
      <c r="C174" s="200"/>
      <c r="D174" s="191" t="s">
        <v>160</v>
      </c>
      <c r="E174" s="201" t="s">
        <v>1</v>
      </c>
      <c r="F174" s="202" t="s">
        <v>974</v>
      </c>
      <c r="G174" s="200"/>
      <c r="H174" s="203">
        <v>14.43</v>
      </c>
      <c r="I174" s="200"/>
      <c r="J174" s="200"/>
      <c r="K174" s="200"/>
      <c r="L174" s="204"/>
      <c r="M174" s="205"/>
      <c r="N174" s="206"/>
      <c r="O174" s="206"/>
      <c r="P174" s="206"/>
      <c r="Q174" s="206"/>
      <c r="R174" s="206"/>
      <c r="S174" s="206"/>
      <c r="T174" s="207"/>
      <c r="AT174" s="208" t="s">
        <v>160</v>
      </c>
      <c r="AU174" s="208" t="s">
        <v>80</v>
      </c>
      <c r="AV174" s="13" t="s">
        <v>80</v>
      </c>
      <c r="AW174" s="13" t="s">
        <v>27</v>
      </c>
      <c r="AX174" s="13" t="s">
        <v>71</v>
      </c>
      <c r="AY174" s="208" t="s">
        <v>151</v>
      </c>
    </row>
    <row r="175" spans="2:65" s="14" customFormat="1" ht="11.25">
      <c r="B175" s="209"/>
      <c r="C175" s="210"/>
      <c r="D175" s="191" t="s">
        <v>160</v>
      </c>
      <c r="E175" s="211" t="s">
        <v>1</v>
      </c>
      <c r="F175" s="212" t="s">
        <v>165</v>
      </c>
      <c r="G175" s="210"/>
      <c r="H175" s="213">
        <v>14.43</v>
      </c>
      <c r="I175" s="210"/>
      <c r="J175" s="210"/>
      <c r="K175" s="210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160</v>
      </c>
      <c r="AU175" s="218" t="s">
        <v>80</v>
      </c>
      <c r="AV175" s="14" t="s">
        <v>158</v>
      </c>
      <c r="AW175" s="14" t="s">
        <v>27</v>
      </c>
      <c r="AX175" s="14" t="s">
        <v>78</v>
      </c>
      <c r="AY175" s="218" t="s">
        <v>151</v>
      </c>
    </row>
    <row r="176" spans="2:65" s="1" customFormat="1" ht="24" customHeight="1">
      <c r="B176" s="31"/>
      <c r="C176" s="177" t="s">
        <v>232</v>
      </c>
      <c r="D176" s="177" t="s">
        <v>153</v>
      </c>
      <c r="E176" s="178" t="s">
        <v>273</v>
      </c>
      <c r="F176" s="179" t="s">
        <v>274</v>
      </c>
      <c r="G176" s="180" t="s">
        <v>187</v>
      </c>
      <c r="H176" s="181">
        <v>2.8279999999999998</v>
      </c>
      <c r="I176" s="182"/>
      <c r="J176" s="182">
        <f>ROUND(I176*H176,2)</f>
        <v>0</v>
      </c>
      <c r="K176" s="179" t="s">
        <v>1</v>
      </c>
      <c r="L176" s="35"/>
      <c r="M176" s="183" t="s">
        <v>1</v>
      </c>
      <c r="N176" s="184" t="s">
        <v>36</v>
      </c>
      <c r="O176" s="185">
        <v>0.29899999999999999</v>
      </c>
      <c r="P176" s="185">
        <f>O176*H176</f>
        <v>0.84557199999999988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AR176" s="187" t="s">
        <v>158</v>
      </c>
      <c r="AT176" s="187" t="s">
        <v>153</v>
      </c>
      <c r="AU176" s="187" t="s">
        <v>80</v>
      </c>
      <c r="AY176" s="17" t="s">
        <v>151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7" t="s">
        <v>78</v>
      </c>
      <c r="BK176" s="188">
        <f>ROUND(I176*H176,2)</f>
        <v>0</v>
      </c>
      <c r="BL176" s="17" t="s">
        <v>158</v>
      </c>
      <c r="BM176" s="187" t="s">
        <v>975</v>
      </c>
    </row>
    <row r="177" spans="2:65" s="12" customFormat="1" ht="11.25">
      <c r="B177" s="189"/>
      <c r="C177" s="190"/>
      <c r="D177" s="191" t="s">
        <v>160</v>
      </c>
      <c r="E177" s="192" t="s">
        <v>1</v>
      </c>
      <c r="F177" s="193" t="s">
        <v>976</v>
      </c>
      <c r="G177" s="190"/>
      <c r="H177" s="192" t="s">
        <v>1</v>
      </c>
      <c r="I177" s="190"/>
      <c r="J177" s="190"/>
      <c r="K177" s="190"/>
      <c r="L177" s="194"/>
      <c r="M177" s="195"/>
      <c r="N177" s="196"/>
      <c r="O177" s="196"/>
      <c r="P177" s="196"/>
      <c r="Q177" s="196"/>
      <c r="R177" s="196"/>
      <c r="S177" s="196"/>
      <c r="T177" s="197"/>
      <c r="AT177" s="198" t="s">
        <v>160</v>
      </c>
      <c r="AU177" s="198" t="s">
        <v>80</v>
      </c>
      <c r="AV177" s="12" t="s">
        <v>78</v>
      </c>
      <c r="AW177" s="12" t="s">
        <v>27</v>
      </c>
      <c r="AX177" s="12" t="s">
        <v>71</v>
      </c>
      <c r="AY177" s="198" t="s">
        <v>151</v>
      </c>
    </row>
    <row r="178" spans="2:65" s="13" customFormat="1" ht="11.25">
      <c r="B178" s="199"/>
      <c r="C178" s="200"/>
      <c r="D178" s="191" t="s">
        <v>160</v>
      </c>
      <c r="E178" s="201" t="s">
        <v>1</v>
      </c>
      <c r="F178" s="202" t="s">
        <v>977</v>
      </c>
      <c r="G178" s="200"/>
      <c r="H178" s="203">
        <v>2.8279999999999998</v>
      </c>
      <c r="I178" s="200"/>
      <c r="J178" s="200"/>
      <c r="K178" s="200"/>
      <c r="L178" s="204"/>
      <c r="M178" s="205"/>
      <c r="N178" s="206"/>
      <c r="O178" s="206"/>
      <c r="P178" s="206"/>
      <c r="Q178" s="206"/>
      <c r="R178" s="206"/>
      <c r="S178" s="206"/>
      <c r="T178" s="207"/>
      <c r="AT178" s="208" t="s">
        <v>160</v>
      </c>
      <c r="AU178" s="208" t="s">
        <v>80</v>
      </c>
      <c r="AV178" s="13" t="s">
        <v>80</v>
      </c>
      <c r="AW178" s="13" t="s">
        <v>27</v>
      </c>
      <c r="AX178" s="13" t="s">
        <v>71</v>
      </c>
      <c r="AY178" s="208" t="s">
        <v>151</v>
      </c>
    </row>
    <row r="179" spans="2:65" s="14" customFormat="1" ht="11.25">
      <c r="B179" s="209"/>
      <c r="C179" s="210"/>
      <c r="D179" s="191" t="s">
        <v>160</v>
      </c>
      <c r="E179" s="211" t="s">
        <v>1</v>
      </c>
      <c r="F179" s="212" t="s">
        <v>165</v>
      </c>
      <c r="G179" s="210"/>
      <c r="H179" s="213">
        <v>2.8279999999999998</v>
      </c>
      <c r="I179" s="210"/>
      <c r="J179" s="210"/>
      <c r="K179" s="210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160</v>
      </c>
      <c r="AU179" s="218" t="s">
        <v>80</v>
      </c>
      <c r="AV179" s="14" t="s">
        <v>158</v>
      </c>
      <c r="AW179" s="14" t="s">
        <v>27</v>
      </c>
      <c r="AX179" s="14" t="s">
        <v>78</v>
      </c>
      <c r="AY179" s="218" t="s">
        <v>151</v>
      </c>
    </row>
    <row r="180" spans="2:65" s="1" customFormat="1" ht="16.5" customHeight="1">
      <c r="B180" s="31"/>
      <c r="C180" s="219" t="s">
        <v>239</v>
      </c>
      <c r="D180" s="219" t="s">
        <v>279</v>
      </c>
      <c r="E180" s="220" t="s">
        <v>978</v>
      </c>
      <c r="F180" s="221" t="s">
        <v>979</v>
      </c>
      <c r="G180" s="222" t="s">
        <v>248</v>
      </c>
      <c r="H180" s="223">
        <v>5.9109999999999996</v>
      </c>
      <c r="I180" s="224"/>
      <c r="J180" s="224">
        <f>ROUND(I180*H180,2)</f>
        <v>0</v>
      </c>
      <c r="K180" s="221" t="s">
        <v>1</v>
      </c>
      <c r="L180" s="225"/>
      <c r="M180" s="226" t="s">
        <v>1</v>
      </c>
      <c r="N180" s="227" t="s">
        <v>36</v>
      </c>
      <c r="O180" s="185">
        <v>0</v>
      </c>
      <c r="P180" s="185">
        <f>O180*H180</f>
        <v>0</v>
      </c>
      <c r="Q180" s="185">
        <v>1</v>
      </c>
      <c r="R180" s="185">
        <f>Q180*H180</f>
        <v>5.9109999999999996</v>
      </c>
      <c r="S180" s="185">
        <v>0</v>
      </c>
      <c r="T180" s="186">
        <f>S180*H180</f>
        <v>0</v>
      </c>
      <c r="AR180" s="187" t="s">
        <v>177</v>
      </c>
      <c r="AT180" s="187" t="s">
        <v>279</v>
      </c>
      <c r="AU180" s="187" t="s">
        <v>80</v>
      </c>
      <c r="AY180" s="17" t="s">
        <v>151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17" t="s">
        <v>78</v>
      </c>
      <c r="BK180" s="188">
        <f>ROUND(I180*H180,2)</f>
        <v>0</v>
      </c>
      <c r="BL180" s="17" t="s">
        <v>158</v>
      </c>
      <c r="BM180" s="187" t="s">
        <v>980</v>
      </c>
    </row>
    <row r="181" spans="2:65" s="12" customFormat="1" ht="11.25">
      <c r="B181" s="189"/>
      <c r="C181" s="190"/>
      <c r="D181" s="191" t="s">
        <v>160</v>
      </c>
      <c r="E181" s="192" t="s">
        <v>1</v>
      </c>
      <c r="F181" s="193" t="s">
        <v>981</v>
      </c>
      <c r="G181" s="190"/>
      <c r="H181" s="192" t="s">
        <v>1</v>
      </c>
      <c r="I181" s="190"/>
      <c r="J181" s="190"/>
      <c r="K181" s="190"/>
      <c r="L181" s="194"/>
      <c r="M181" s="195"/>
      <c r="N181" s="196"/>
      <c r="O181" s="196"/>
      <c r="P181" s="196"/>
      <c r="Q181" s="196"/>
      <c r="R181" s="196"/>
      <c r="S181" s="196"/>
      <c r="T181" s="197"/>
      <c r="AT181" s="198" t="s">
        <v>160</v>
      </c>
      <c r="AU181" s="198" t="s">
        <v>80</v>
      </c>
      <c r="AV181" s="12" t="s">
        <v>78</v>
      </c>
      <c r="AW181" s="12" t="s">
        <v>27</v>
      </c>
      <c r="AX181" s="12" t="s">
        <v>71</v>
      </c>
      <c r="AY181" s="198" t="s">
        <v>151</v>
      </c>
    </row>
    <row r="182" spans="2:65" s="13" customFormat="1" ht="11.25">
      <c r="B182" s="199"/>
      <c r="C182" s="200"/>
      <c r="D182" s="191" t="s">
        <v>160</v>
      </c>
      <c r="E182" s="201" t="s">
        <v>1</v>
      </c>
      <c r="F182" s="202" t="s">
        <v>982</v>
      </c>
      <c r="G182" s="200"/>
      <c r="H182" s="203">
        <v>5.9109999999999996</v>
      </c>
      <c r="I182" s="200"/>
      <c r="J182" s="200"/>
      <c r="K182" s="200"/>
      <c r="L182" s="204"/>
      <c r="M182" s="205"/>
      <c r="N182" s="206"/>
      <c r="O182" s="206"/>
      <c r="P182" s="206"/>
      <c r="Q182" s="206"/>
      <c r="R182" s="206"/>
      <c r="S182" s="206"/>
      <c r="T182" s="207"/>
      <c r="AT182" s="208" t="s">
        <v>160</v>
      </c>
      <c r="AU182" s="208" t="s">
        <v>80</v>
      </c>
      <c r="AV182" s="13" t="s">
        <v>80</v>
      </c>
      <c r="AW182" s="13" t="s">
        <v>27</v>
      </c>
      <c r="AX182" s="13" t="s">
        <v>71</v>
      </c>
      <c r="AY182" s="208" t="s">
        <v>151</v>
      </c>
    </row>
    <row r="183" spans="2:65" s="14" customFormat="1" ht="11.25">
      <c r="B183" s="209"/>
      <c r="C183" s="210"/>
      <c r="D183" s="191" t="s">
        <v>160</v>
      </c>
      <c r="E183" s="211" t="s">
        <v>1</v>
      </c>
      <c r="F183" s="212" t="s">
        <v>165</v>
      </c>
      <c r="G183" s="210"/>
      <c r="H183" s="213">
        <v>5.9109999999999996</v>
      </c>
      <c r="I183" s="210"/>
      <c r="J183" s="210"/>
      <c r="K183" s="210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160</v>
      </c>
      <c r="AU183" s="218" t="s">
        <v>80</v>
      </c>
      <c r="AV183" s="14" t="s">
        <v>158</v>
      </c>
      <c r="AW183" s="14" t="s">
        <v>27</v>
      </c>
      <c r="AX183" s="14" t="s">
        <v>78</v>
      </c>
      <c r="AY183" s="218" t="s">
        <v>151</v>
      </c>
    </row>
    <row r="184" spans="2:65" s="1" customFormat="1" ht="24" customHeight="1">
      <c r="B184" s="31"/>
      <c r="C184" s="177" t="s">
        <v>245</v>
      </c>
      <c r="D184" s="177" t="s">
        <v>153</v>
      </c>
      <c r="E184" s="178" t="s">
        <v>290</v>
      </c>
      <c r="F184" s="179" t="s">
        <v>291</v>
      </c>
      <c r="G184" s="180" t="s">
        <v>187</v>
      </c>
      <c r="H184" s="181">
        <v>2.145</v>
      </c>
      <c r="I184" s="182"/>
      <c r="J184" s="182">
        <f>ROUND(I184*H184,2)</f>
        <v>0</v>
      </c>
      <c r="K184" s="179" t="s">
        <v>1</v>
      </c>
      <c r="L184" s="35"/>
      <c r="M184" s="183" t="s">
        <v>1</v>
      </c>
      <c r="N184" s="184" t="s">
        <v>36</v>
      </c>
      <c r="O184" s="185">
        <v>1.587</v>
      </c>
      <c r="P184" s="185">
        <f>O184*H184</f>
        <v>3.404115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AR184" s="187" t="s">
        <v>158</v>
      </c>
      <c r="AT184" s="187" t="s">
        <v>153</v>
      </c>
      <c r="AU184" s="187" t="s">
        <v>80</v>
      </c>
      <c r="AY184" s="17" t="s">
        <v>151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17" t="s">
        <v>78</v>
      </c>
      <c r="BK184" s="188">
        <f>ROUND(I184*H184,2)</f>
        <v>0</v>
      </c>
      <c r="BL184" s="17" t="s">
        <v>158</v>
      </c>
      <c r="BM184" s="187" t="s">
        <v>983</v>
      </c>
    </row>
    <row r="185" spans="2:65" s="12" customFormat="1" ht="11.25">
      <c r="B185" s="189"/>
      <c r="C185" s="190"/>
      <c r="D185" s="191" t="s">
        <v>160</v>
      </c>
      <c r="E185" s="192" t="s">
        <v>1</v>
      </c>
      <c r="F185" s="193" t="s">
        <v>984</v>
      </c>
      <c r="G185" s="190"/>
      <c r="H185" s="192" t="s">
        <v>1</v>
      </c>
      <c r="I185" s="190"/>
      <c r="J185" s="190"/>
      <c r="K185" s="190"/>
      <c r="L185" s="194"/>
      <c r="M185" s="195"/>
      <c r="N185" s="196"/>
      <c r="O185" s="196"/>
      <c r="P185" s="196"/>
      <c r="Q185" s="196"/>
      <c r="R185" s="196"/>
      <c r="S185" s="196"/>
      <c r="T185" s="197"/>
      <c r="AT185" s="198" t="s">
        <v>160</v>
      </c>
      <c r="AU185" s="198" t="s">
        <v>80</v>
      </c>
      <c r="AV185" s="12" t="s">
        <v>78</v>
      </c>
      <c r="AW185" s="12" t="s">
        <v>27</v>
      </c>
      <c r="AX185" s="12" t="s">
        <v>71</v>
      </c>
      <c r="AY185" s="198" t="s">
        <v>151</v>
      </c>
    </row>
    <row r="186" spans="2:65" s="13" customFormat="1" ht="11.25">
      <c r="B186" s="199"/>
      <c r="C186" s="200"/>
      <c r="D186" s="191" t="s">
        <v>160</v>
      </c>
      <c r="E186" s="201" t="s">
        <v>1</v>
      </c>
      <c r="F186" s="202" t="s">
        <v>985</v>
      </c>
      <c r="G186" s="200"/>
      <c r="H186" s="203">
        <v>1.98</v>
      </c>
      <c r="I186" s="200"/>
      <c r="J186" s="200"/>
      <c r="K186" s="200"/>
      <c r="L186" s="204"/>
      <c r="M186" s="205"/>
      <c r="N186" s="206"/>
      <c r="O186" s="206"/>
      <c r="P186" s="206"/>
      <c r="Q186" s="206"/>
      <c r="R186" s="206"/>
      <c r="S186" s="206"/>
      <c r="T186" s="207"/>
      <c r="AT186" s="208" t="s">
        <v>160</v>
      </c>
      <c r="AU186" s="208" t="s">
        <v>80</v>
      </c>
      <c r="AV186" s="13" t="s">
        <v>80</v>
      </c>
      <c r="AW186" s="13" t="s">
        <v>27</v>
      </c>
      <c r="AX186" s="13" t="s">
        <v>71</v>
      </c>
      <c r="AY186" s="208" t="s">
        <v>151</v>
      </c>
    </row>
    <row r="187" spans="2:65" s="15" customFormat="1" ht="11.25">
      <c r="B187" s="235"/>
      <c r="C187" s="236"/>
      <c r="D187" s="191" t="s">
        <v>160</v>
      </c>
      <c r="E187" s="237" t="s">
        <v>1</v>
      </c>
      <c r="F187" s="238" t="s">
        <v>761</v>
      </c>
      <c r="G187" s="236"/>
      <c r="H187" s="239">
        <v>1.98</v>
      </c>
      <c r="I187" s="236"/>
      <c r="J187" s="236"/>
      <c r="K187" s="236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160</v>
      </c>
      <c r="AU187" s="244" t="s">
        <v>80</v>
      </c>
      <c r="AV187" s="15" t="s">
        <v>524</v>
      </c>
      <c r="AW187" s="15" t="s">
        <v>27</v>
      </c>
      <c r="AX187" s="15" t="s">
        <v>71</v>
      </c>
      <c r="AY187" s="244" t="s">
        <v>151</v>
      </c>
    </row>
    <row r="188" spans="2:65" s="12" customFormat="1" ht="11.25">
      <c r="B188" s="189"/>
      <c r="C188" s="190"/>
      <c r="D188" s="191" t="s">
        <v>160</v>
      </c>
      <c r="E188" s="192" t="s">
        <v>1</v>
      </c>
      <c r="F188" s="193" t="s">
        <v>986</v>
      </c>
      <c r="G188" s="190"/>
      <c r="H188" s="192" t="s">
        <v>1</v>
      </c>
      <c r="I188" s="190"/>
      <c r="J188" s="190"/>
      <c r="K188" s="190"/>
      <c r="L188" s="194"/>
      <c r="M188" s="195"/>
      <c r="N188" s="196"/>
      <c r="O188" s="196"/>
      <c r="P188" s="196"/>
      <c r="Q188" s="196"/>
      <c r="R188" s="196"/>
      <c r="S188" s="196"/>
      <c r="T188" s="197"/>
      <c r="AT188" s="198" t="s">
        <v>160</v>
      </c>
      <c r="AU188" s="198" t="s">
        <v>80</v>
      </c>
      <c r="AV188" s="12" t="s">
        <v>78</v>
      </c>
      <c r="AW188" s="12" t="s">
        <v>27</v>
      </c>
      <c r="AX188" s="12" t="s">
        <v>71</v>
      </c>
      <c r="AY188" s="198" t="s">
        <v>151</v>
      </c>
    </row>
    <row r="189" spans="2:65" s="13" customFormat="1" ht="11.25">
      <c r="B189" s="199"/>
      <c r="C189" s="200"/>
      <c r="D189" s="191" t="s">
        <v>160</v>
      </c>
      <c r="E189" s="201" t="s">
        <v>1</v>
      </c>
      <c r="F189" s="202" t="s">
        <v>987</v>
      </c>
      <c r="G189" s="200"/>
      <c r="H189" s="203">
        <v>0.16500000000000001</v>
      </c>
      <c r="I189" s="200"/>
      <c r="J189" s="200"/>
      <c r="K189" s="200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160</v>
      </c>
      <c r="AU189" s="208" t="s">
        <v>80</v>
      </c>
      <c r="AV189" s="13" t="s">
        <v>80</v>
      </c>
      <c r="AW189" s="13" t="s">
        <v>27</v>
      </c>
      <c r="AX189" s="13" t="s">
        <v>71</v>
      </c>
      <c r="AY189" s="208" t="s">
        <v>151</v>
      </c>
    </row>
    <row r="190" spans="2:65" s="15" customFormat="1" ht="11.25">
      <c r="B190" s="235"/>
      <c r="C190" s="236"/>
      <c r="D190" s="191" t="s">
        <v>160</v>
      </c>
      <c r="E190" s="237" t="s">
        <v>1</v>
      </c>
      <c r="F190" s="238" t="s">
        <v>761</v>
      </c>
      <c r="G190" s="236"/>
      <c r="H190" s="239">
        <v>0.16500000000000001</v>
      </c>
      <c r="I190" s="236"/>
      <c r="J190" s="236"/>
      <c r="K190" s="236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160</v>
      </c>
      <c r="AU190" s="244" t="s">
        <v>80</v>
      </c>
      <c r="AV190" s="15" t="s">
        <v>524</v>
      </c>
      <c r="AW190" s="15" t="s">
        <v>27</v>
      </c>
      <c r="AX190" s="15" t="s">
        <v>71</v>
      </c>
      <c r="AY190" s="244" t="s">
        <v>151</v>
      </c>
    </row>
    <row r="191" spans="2:65" s="14" customFormat="1" ht="11.25">
      <c r="B191" s="209"/>
      <c r="C191" s="210"/>
      <c r="D191" s="191" t="s">
        <v>160</v>
      </c>
      <c r="E191" s="211" t="s">
        <v>1</v>
      </c>
      <c r="F191" s="212" t="s">
        <v>165</v>
      </c>
      <c r="G191" s="210"/>
      <c r="H191" s="213">
        <v>2.145</v>
      </c>
      <c r="I191" s="210"/>
      <c r="J191" s="210"/>
      <c r="K191" s="210"/>
      <c r="L191" s="214"/>
      <c r="M191" s="215"/>
      <c r="N191" s="216"/>
      <c r="O191" s="216"/>
      <c r="P191" s="216"/>
      <c r="Q191" s="216"/>
      <c r="R191" s="216"/>
      <c r="S191" s="216"/>
      <c r="T191" s="217"/>
      <c r="AT191" s="218" t="s">
        <v>160</v>
      </c>
      <c r="AU191" s="218" t="s">
        <v>80</v>
      </c>
      <c r="AV191" s="14" t="s">
        <v>158</v>
      </c>
      <c r="AW191" s="14" t="s">
        <v>27</v>
      </c>
      <c r="AX191" s="14" t="s">
        <v>78</v>
      </c>
      <c r="AY191" s="218" t="s">
        <v>151</v>
      </c>
    </row>
    <row r="192" spans="2:65" s="1" customFormat="1" ht="16.5" customHeight="1">
      <c r="B192" s="31"/>
      <c r="C192" s="219" t="s">
        <v>251</v>
      </c>
      <c r="D192" s="219" t="s">
        <v>279</v>
      </c>
      <c r="E192" s="220" t="s">
        <v>298</v>
      </c>
      <c r="F192" s="221" t="s">
        <v>988</v>
      </c>
      <c r="G192" s="222" t="s">
        <v>248</v>
      </c>
      <c r="H192" s="223">
        <v>4.4829999999999997</v>
      </c>
      <c r="I192" s="224"/>
      <c r="J192" s="224">
        <f>ROUND(I192*H192,2)</f>
        <v>0</v>
      </c>
      <c r="K192" s="221" t="s">
        <v>1</v>
      </c>
      <c r="L192" s="225"/>
      <c r="M192" s="226" t="s">
        <v>1</v>
      </c>
      <c r="N192" s="227" t="s">
        <v>36</v>
      </c>
      <c r="O192" s="185">
        <v>0</v>
      </c>
      <c r="P192" s="185">
        <f>O192*H192</f>
        <v>0</v>
      </c>
      <c r="Q192" s="185">
        <v>1</v>
      </c>
      <c r="R192" s="185">
        <f>Q192*H192</f>
        <v>4.4829999999999997</v>
      </c>
      <c r="S192" s="185">
        <v>0</v>
      </c>
      <c r="T192" s="186">
        <f>S192*H192</f>
        <v>0</v>
      </c>
      <c r="AR192" s="187" t="s">
        <v>300</v>
      </c>
      <c r="AT192" s="187" t="s">
        <v>279</v>
      </c>
      <c r="AU192" s="187" t="s">
        <v>80</v>
      </c>
      <c r="AY192" s="17" t="s">
        <v>151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7" t="s">
        <v>78</v>
      </c>
      <c r="BK192" s="188">
        <f>ROUND(I192*H192,2)</f>
        <v>0</v>
      </c>
      <c r="BL192" s="17" t="s">
        <v>300</v>
      </c>
      <c r="BM192" s="187" t="s">
        <v>989</v>
      </c>
    </row>
    <row r="193" spans="2:65" s="12" customFormat="1" ht="11.25">
      <c r="B193" s="189"/>
      <c r="C193" s="190"/>
      <c r="D193" s="191" t="s">
        <v>160</v>
      </c>
      <c r="E193" s="192" t="s">
        <v>1</v>
      </c>
      <c r="F193" s="193" t="s">
        <v>990</v>
      </c>
      <c r="G193" s="190"/>
      <c r="H193" s="192" t="s">
        <v>1</v>
      </c>
      <c r="I193" s="190"/>
      <c r="J193" s="190"/>
      <c r="K193" s="190"/>
      <c r="L193" s="194"/>
      <c r="M193" s="195"/>
      <c r="N193" s="196"/>
      <c r="O193" s="196"/>
      <c r="P193" s="196"/>
      <c r="Q193" s="196"/>
      <c r="R193" s="196"/>
      <c r="S193" s="196"/>
      <c r="T193" s="197"/>
      <c r="AT193" s="198" t="s">
        <v>160</v>
      </c>
      <c r="AU193" s="198" t="s">
        <v>80</v>
      </c>
      <c r="AV193" s="12" t="s">
        <v>78</v>
      </c>
      <c r="AW193" s="12" t="s">
        <v>27</v>
      </c>
      <c r="AX193" s="12" t="s">
        <v>71</v>
      </c>
      <c r="AY193" s="198" t="s">
        <v>151</v>
      </c>
    </row>
    <row r="194" spans="2:65" s="13" customFormat="1" ht="11.25">
      <c r="B194" s="199"/>
      <c r="C194" s="200"/>
      <c r="D194" s="191" t="s">
        <v>160</v>
      </c>
      <c r="E194" s="201" t="s">
        <v>1</v>
      </c>
      <c r="F194" s="202" t="s">
        <v>991</v>
      </c>
      <c r="G194" s="200"/>
      <c r="H194" s="203">
        <v>4.4829999999999997</v>
      </c>
      <c r="I194" s="200"/>
      <c r="J194" s="200"/>
      <c r="K194" s="200"/>
      <c r="L194" s="204"/>
      <c r="M194" s="205"/>
      <c r="N194" s="206"/>
      <c r="O194" s="206"/>
      <c r="P194" s="206"/>
      <c r="Q194" s="206"/>
      <c r="R194" s="206"/>
      <c r="S194" s="206"/>
      <c r="T194" s="207"/>
      <c r="AT194" s="208" t="s">
        <v>160</v>
      </c>
      <c r="AU194" s="208" t="s">
        <v>80</v>
      </c>
      <c r="AV194" s="13" t="s">
        <v>80</v>
      </c>
      <c r="AW194" s="13" t="s">
        <v>27</v>
      </c>
      <c r="AX194" s="13" t="s">
        <v>71</v>
      </c>
      <c r="AY194" s="208" t="s">
        <v>151</v>
      </c>
    </row>
    <row r="195" spans="2:65" s="14" customFormat="1" ht="11.25">
      <c r="B195" s="209"/>
      <c r="C195" s="210"/>
      <c r="D195" s="191" t="s">
        <v>160</v>
      </c>
      <c r="E195" s="211" t="s">
        <v>1</v>
      </c>
      <c r="F195" s="212" t="s">
        <v>165</v>
      </c>
      <c r="G195" s="210"/>
      <c r="H195" s="213">
        <v>4.4829999999999997</v>
      </c>
      <c r="I195" s="210"/>
      <c r="J195" s="210"/>
      <c r="K195" s="210"/>
      <c r="L195" s="214"/>
      <c r="M195" s="215"/>
      <c r="N195" s="216"/>
      <c r="O195" s="216"/>
      <c r="P195" s="216"/>
      <c r="Q195" s="216"/>
      <c r="R195" s="216"/>
      <c r="S195" s="216"/>
      <c r="T195" s="217"/>
      <c r="AT195" s="218" t="s">
        <v>160</v>
      </c>
      <c r="AU195" s="218" t="s">
        <v>80</v>
      </c>
      <c r="AV195" s="14" t="s">
        <v>158</v>
      </c>
      <c r="AW195" s="14" t="s">
        <v>27</v>
      </c>
      <c r="AX195" s="14" t="s">
        <v>78</v>
      </c>
      <c r="AY195" s="218" t="s">
        <v>151</v>
      </c>
    </row>
    <row r="196" spans="2:65" s="1" customFormat="1" ht="24" customHeight="1">
      <c r="B196" s="31"/>
      <c r="C196" s="177" t="s">
        <v>886</v>
      </c>
      <c r="D196" s="177" t="s">
        <v>153</v>
      </c>
      <c r="E196" s="178" t="s">
        <v>305</v>
      </c>
      <c r="F196" s="179" t="s">
        <v>306</v>
      </c>
      <c r="G196" s="180" t="s">
        <v>156</v>
      </c>
      <c r="H196" s="181">
        <v>10.5</v>
      </c>
      <c r="I196" s="182"/>
      <c r="J196" s="182">
        <f>ROUND(I196*H196,2)</f>
        <v>0</v>
      </c>
      <c r="K196" s="179" t="s">
        <v>1</v>
      </c>
      <c r="L196" s="35"/>
      <c r="M196" s="183" t="s">
        <v>1</v>
      </c>
      <c r="N196" s="184" t="s">
        <v>36</v>
      </c>
      <c r="O196" s="185">
        <v>2.1000000000000001E-2</v>
      </c>
      <c r="P196" s="185">
        <f>O196*H196</f>
        <v>0.2205</v>
      </c>
      <c r="Q196" s="185">
        <v>0</v>
      </c>
      <c r="R196" s="185">
        <f>Q196*H196</f>
        <v>0</v>
      </c>
      <c r="S196" s="185">
        <v>0</v>
      </c>
      <c r="T196" s="186">
        <f>S196*H196</f>
        <v>0</v>
      </c>
      <c r="AR196" s="187" t="s">
        <v>158</v>
      </c>
      <c r="AT196" s="187" t="s">
        <v>153</v>
      </c>
      <c r="AU196" s="187" t="s">
        <v>80</v>
      </c>
      <c r="AY196" s="17" t="s">
        <v>151</v>
      </c>
      <c r="BE196" s="188">
        <f>IF(N196="základní",J196,0)</f>
        <v>0</v>
      </c>
      <c r="BF196" s="188">
        <f>IF(N196="snížená",J196,0)</f>
        <v>0</v>
      </c>
      <c r="BG196" s="188">
        <f>IF(N196="zákl. přenesená",J196,0)</f>
        <v>0</v>
      </c>
      <c r="BH196" s="188">
        <f>IF(N196="sníž. přenesená",J196,0)</f>
        <v>0</v>
      </c>
      <c r="BI196" s="188">
        <f>IF(N196="nulová",J196,0)</f>
        <v>0</v>
      </c>
      <c r="BJ196" s="17" t="s">
        <v>78</v>
      </c>
      <c r="BK196" s="188">
        <f>ROUND(I196*H196,2)</f>
        <v>0</v>
      </c>
      <c r="BL196" s="17" t="s">
        <v>158</v>
      </c>
      <c r="BM196" s="187" t="s">
        <v>992</v>
      </c>
    </row>
    <row r="197" spans="2:65" s="12" customFormat="1" ht="11.25">
      <c r="B197" s="189"/>
      <c r="C197" s="190"/>
      <c r="D197" s="191" t="s">
        <v>160</v>
      </c>
      <c r="E197" s="192" t="s">
        <v>1</v>
      </c>
      <c r="F197" s="193" t="s">
        <v>993</v>
      </c>
      <c r="G197" s="190"/>
      <c r="H197" s="192" t="s">
        <v>1</v>
      </c>
      <c r="I197" s="190"/>
      <c r="J197" s="190"/>
      <c r="K197" s="190"/>
      <c r="L197" s="194"/>
      <c r="M197" s="195"/>
      <c r="N197" s="196"/>
      <c r="O197" s="196"/>
      <c r="P197" s="196"/>
      <c r="Q197" s="196"/>
      <c r="R197" s="196"/>
      <c r="S197" s="196"/>
      <c r="T197" s="197"/>
      <c r="AT197" s="198" t="s">
        <v>160</v>
      </c>
      <c r="AU197" s="198" t="s">
        <v>80</v>
      </c>
      <c r="AV197" s="12" t="s">
        <v>78</v>
      </c>
      <c r="AW197" s="12" t="s">
        <v>27</v>
      </c>
      <c r="AX197" s="12" t="s">
        <v>71</v>
      </c>
      <c r="AY197" s="198" t="s">
        <v>151</v>
      </c>
    </row>
    <row r="198" spans="2:65" s="13" customFormat="1" ht="11.25">
      <c r="B198" s="199"/>
      <c r="C198" s="200"/>
      <c r="D198" s="191" t="s">
        <v>160</v>
      </c>
      <c r="E198" s="201" t="s">
        <v>1</v>
      </c>
      <c r="F198" s="202" t="s">
        <v>994</v>
      </c>
      <c r="G198" s="200"/>
      <c r="H198" s="203">
        <v>10.5</v>
      </c>
      <c r="I198" s="200"/>
      <c r="J198" s="200"/>
      <c r="K198" s="200"/>
      <c r="L198" s="204"/>
      <c r="M198" s="205"/>
      <c r="N198" s="206"/>
      <c r="O198" s="206"/>
      <c r="P198" s="206"/>
      <c r="Q198" s="206"/>
      <c r="R198" s="206"/>
      <c r="S198" s="206"/>
      <c r="T198" s="207"/>
      <c r="AT198" s="208" t="s">
        <v>160</v>
      </c>
      <c r="AU198" s="208" t="s">
        <v>80</v>
      </c>
      <c r="AV198" s="13" t="s">
        <v>80</v>
      </c>
      <c r="AW198" s="13" t="s">
        <v>27</v>
      </c>
      <c r="AX198" s="13" t="s">
        <v>71</v>
      </c>
      <c r="AY198" s="208" t="s">
        <v>151</v>
      </c>
    </row>
    <row r="199" spans="2:65" s="14" customFormat="1" ht="11.25">
      <c r="B199" s="209"/>
      <c r="C199" s="210"/>
      <c r="D199" s="191" t="s">
        <v>160</v>
      </c>
      <c r="E199" s="211" t="s">
        <v>1</v>
      </c>
      <c r="F199" s="212" t="s">
        <v>165</v>
      </c>
      <c r="G199" s="210"/>
      <c r="H199" s="213">
        <v>10.5</v>
      </c>
      <c r="I199" s="210"/>
      <c r="J199" s="210"/>
      <c r="K199" s="210"/>
      <c r="L199" s="214"/>
      <c r="M199" s="215"/>
      <c r="N199" s="216"/>
      <c r="O199" s="216"/>
      <c r="P199" s="216"/>
      <c r="Q199" s="216"/>
      <c r="R199" s="216"/>
      <c r="S199" s="216"/>
      <c r="T199" s="217"/>
      <c r="AT199" s="218" t="s">
        <v>160</v>
      </c>
      <c r="AU199" s="218" t="s">
        <v>80</v>
      </c>
      <c r="AV199" s="14" t="s">
        <v>158</v>
      </c>
      <c r="AW199" s="14" t="s">
        <v>27</v>
      </c>
      <c r="AX199" s="14" t="s">
        <v>78</v>
      </c>
      <c r="AY199" s="218" t="s">
        <v>151</v>
      </c>
    </row>
    <row r="200" spans="2:65" s="1" customFormat="1" ht="16.5" customHeight="1">
      <c r="B200" s="31"/>
      <c r="C200" s="219" t="s">
        <v>650</v>
      </c>
      <c r="D200" s="219" t="s">
        <v>279</v>
      </c>
      <c r="E200" s="220" t="s">
        <v>311</v>
      </c>
      <c r="F200" s="221" t="s">
        <v>312</v>
      </c>
      <c r="G200" s="222" t="s">
        <v>313</v>
      </c>
      <c r="H200" s="223">
        <v>1E-3</v>
      </c>
      <c r="I200" s="224"/>
      <c r="J200" s="224">
        <f>ROUND(I200*H200,2)</f>
        <v>0</v>
      </c>
      <c r="K200" s="221" t="s">
        <v>1</v>
      </c>
      <c r="L200" s="225"/>
      <c r="M200" s="226" t="s">
        <v>1</v>
      </c>
      <c r="N200" s="227" t="s">
        <v>36</v>
      </c>
      <c r="O200" s="185">
        <v>0</v>
      </c>
      <c r="P200" s="185">
        <f>O200*H200</f>
        <v>0</v>
      </c>
      <c r="Q200" s="185">
        <v>1E-3</v>
      </c>
      <c r="R200" s="185">
        <f>Q200*H200</f>
        <v>9.9999999999999995E-7</v>
      </c>
      <c r="S200" s="185">
        <v>0</v>
      </c>
      <c r="T200" s="186">
        <f>S200*H200</f>
        <v>0</v>
      </c>
      <c r="AR200" s="187" t="s">
        <v>177</v>
      </c>
      <c r="AT200" s="187" t="s">
        <v>279</v>
      </c>
      <c r="AU200" s="187" t="s">
        <v>80</v>
      </c>
      <c r="AY200" s="17" t="s">
        <v>151</v>
      </c>
      <c r="BE200" s="188">
        <f>IF(N200="základní",J200,0)</f>
        <v>0</v>
      </c>
      <c r="BF200" s="188">
        <f>IF(N200="snížená",J200,0)</f>
        <v>0</v>
      </c>
      <c r="BG200" s="188">
        <f>IF(N200="zákl. přenesená",J200,0)</f>
        <v>0</v>
      </c>
      <c r="BH200" s="188">
        <f>IF(N200="sníž. přenesená",J200,0)</f>
        <v>0</v>
      </c>
      <c r="BI200" s="188">
        <f>IF(N200="nulová",J200,0)</f>
        <v>0</v>
      </c>
      <c r="BJ200" s="17" t="s">
        <v>78</v>
      </c>
      <c r="BK200" s="188">
        <f>ROUND(I200*H200,2)</f>
        <v>0</v>
      </c>
      <c r="BL200" s="17" t="s">
        <v>158</v>
      </c>
      <c r="BM200" s="187" t="s">
        <v>995</v>
      </c>
    </row>
    <row r="201" spans="2:65" s="13" customFormat="1" ht="11.25">
      <c r="B201" s="199"/>
      <c r="C201" s="200"/>
      <c r="D201" s="191" t="s">
        <v>160</v>
      </c>
      <c r="E201" s="201" t="s">
        <v>1</v>
      </c>
      <c r="F201" s="202" t="s">
        <v>996</v>
      </c>
      <c r="G201" s="200"/>
      <c r="H201" s="203">
        <v>5.2999999999999999E-2</v>
      </c>
      <c r="I201" s="200"/>
      <c r="J201" s="200"/>
      <c r="K201" s="200"/>
      <c r="L201" s="204"/>
      <c r="M201" s="205"/>
      <c r="N201" s="206"/>
      <c r="O201" s="206"/>
      <c r="P201" s="206"/>
      <c r="Q201" s="206"/>
      <c r="R201" s="206"/>
      <c r="S201" s="206"/>
      <c r="T201" s="207"/>
      <c r="AT201" s="208" t="s">
        <v>160</v>
      </c>
      <c r="AU201" s="208" t="s">
        <v>80</v>
      </c>
      <c r="AV201" s="13" t="s">
        <v>80</v>
      </c>
      <c r="AW201" s="13" t="s">
        <v>27</v>
      </c>
      <c r="AX201" s="13" t="s">
        <v>71</v>
      </c>
      <c r="AY201" s="208" t="s">
        <v>151</v>
      </c>
    </row>
    <row r="202" spans="2:65" s="14" customFormat="1" ht="11.25">
      <c r="B202" s="209"/>
      <c r="C202" s="210"/>
      <c r="D202" s="191" t="s">
        <v>160</v>
      </c>
      <c r="E202" s="211" t="s">
        <v>1</v>
      </c>
      <c r="F202" s="212" t="s">
        <v>165</v>
      </c>
      <c r="G202" s="210"/>
      <c r="H202" s="213">
        <v>5.2999999999999999E-2</v>
      </c>
      <c r="I202" s="210"/>
      <c r="J202" s="210"/>
      <c r="K202" s="210"/>
      <c r="L202" s="214"/>
      <c r="M202" s="215"/>
      <c r="N202" s="216"/>
      <c r="O202" s="216"/>
      <c r="P202" s="216"/>
      <c r="Q202" s="216"/>
      <c r="R202" s="216"/>
      <c r="S202" s="216"/>
      <c r="T202" s="217"/>
      <c r="AT202" s="218" t="s">
        <v>160</v>
      </c>
      <c r="AU202" s="218" t="s">
        <v>80</v>
      </c>
      <c r="AV202" s="14" t="s">
        <v>158</v>
      </c>
      <c r="AW202" s="14" t="s">
        <v>27</v>
      </c>
      <c r="AX202" s="14" t="s">
        <v>78</v>
      </c>
      <c r="AY202" s="218" t="s">
        <v>151</v>
      </c>
    </row>
    <row r="203" spans="2:65" s="13" customFormat="1" ht="11.25">
      <c r="B203" s="199"/>
      <c r="C203" s="200"/>
      <c r="D203" s="191" t="s">
        <v>160</v>
      </c>
      <c r="E203" s="200"/>
      <c r="F203" s="202" t="s">
        <v>997</v>
      </c>
      <c r="G203" s="200"/>
      <c r="H203" s="203">
        <v>1E-3</v>
      </c>
      <c r="I203" s="200"/>
      <c r="J203" s="200"/>
      <c r="K203" s="200"/>
      <c r="L203" s="204"/>
      <c r="M203" s="205"/>
      <c r="N203" s="206"/>
      <c r="O203" s="206"/>
      <c r="P203" s="206"/>
      <c r="Q203" s="206"/>
      <c r="R203" s="206"/>
      <c r="S203" s="206"/>
      <c r="T203" s="207"/>
      <c r="AT203" s="208" t="s">
        <v>160</v>
      </c>
      <c r="AU203" s="208" t="s">
        <v>80</v>
      </c>
      <c r="AV203" s="13" t="s">
        <v>80</v>
      </c>
      <c r="AW203" s="13" t="s">
        <v>4</v>
      </c>
      <c r="AX203" s="13" t="s">
        <v>78</v>
      </c>
      <c r="AY203" s="208" t="s">
        <v>151</v>
      </c>
    </row>
    <row r="204" spans="2:65" s="11" customFormat="1" ht="22.9" customHeight="1">
      <c r="B204" s="162"/>
      <c r="C204" s="163"/>
      <c r="D204" s="164" t="s">
        <v>70</v>
      </c>
      <c r="E204" s="175" t="s">
        <v>158</v>
      </c>
      <c r="F204" s="175" t="s">
        <v>998</v>
      </c>
      <c r="G204" s="163"/>
      <c r="H204" s="163"/>
      <c r="I204" s="163"/>
      <c r="J204" s="176">
        <f>BK204</f>
        <v>0</v>
      </c>
      <c r="K204" s="163"/>
      <c r="L204" s="167"/>
      <c r="M204" s="168"/>
      <c r="N204" s="169"/>
      <c r="O204" s="169"/>
      <c r="P204" s="170">
        <f>SUM(P205:P208)</f>
        <v>0.86921999999999999</v>
      </c>
      <c r="Q204" s="169"/>
      <c r="R204" s="170">
        <f>SUM(R205:R208)</f>
        <v>1.2479082000000001</v>
      </c>
      <c r="S204" s="169"/>
      <c r="T204" s="171">
        <f>SUM(T205:T208)</f>
        <v>0</v>
      </c>
      <c r="AR204" s="172" t="s">
        <v>78</v>
      </c>
      <c r="AT204" s="173" t="s">
        <v>70</v>
      </c>
      <c r="AU204" s="173" t="s">
        <v>78</v>
      </c>
      <c r="AY204" s="172" t="s">
        <v>151</v>
      </c>
      <c r="BK204" s="174">
        <f>SUM(BK205:BK208)</f>
        <v>0</v>
      </c>
    </row>
    <row r="205" spans="2:65" s="1" customFormat="1" ht="16.5" customHeight="1">
      <c r="B205" s="31"/>
      <c r="C205" s="177" t="s">
        <v>7</v>
      </c>
      <c r="D205" s="177" t="s">
        <v>153</v>
      </c>
      <c r="E205" s="178" t="s">
        <v>317</v>
      </c>
      <c r="F205" s="179" t="s">
        <v>318</v>
      </c>
      <c r="G205" s="180" t="s">
        <v>187</v>
      </c>
      <c r="H205" s="181">
        <v>0.66</v>
      </c>
      <c r="I205" s="182"/>
      <c r="J205" s="182">
        <f>ROUND(I205*H205,2)</f>
        <v>0</v>
      </c>
      <c r="K205" s="179" t="s">
        <v>1</v>
      </c>
      <c r="L205" s="35"/>
      <c r="M205" s="183" t="s">
        <v>1</v>
      </c>
      <c r="N205" s="184" t="s">
        <v>36</v>
      </c>
      <c r="O205" s="185">
        <v>1.3169999999999999</v>
      </c>
      <c r="P205" s="185">
        <f>O205*H205</f>
        <v>0.86921999999999999</v>
      </c>
      <c r="Q205" s="185">
        <v>1.8907700000000001</v>
      </c>
      <c r="R205" s="185">
        <f>Q205*H205</f>
        <v>1.2479082000000001</v>
      </c>
      <c r="S205" s="185">
        <v>0</v>
      </c>
      <c r="T205" s="186">
        <f>S205*H205</f>
        <v>0</v>
      </c>
      <c r="AR205" s="187" t="s">
        <v>158</v>
      </c>
      <c r="AT205" s="187" t="s">
        <v>153</v>
      </c>
      <c r="AU205" s="187" t="s">
        <v>80</v>
      </c>
      <c r="AY205" s="17" t="s">
        <v>151</v>
      </c>
      <c r="BE205" s="188">
        <f>IF(N205="základní",J205,0)</f>
        <v>0</v>
      </c>
      <c r="BF205" s="188">
        <f>IF(N205="snížená",J205,0)</f>
        <v>0</v>
      </c>
      <c r="BG205" s="188">
        <f>IF(N205="zákl. přenesená",J205,0)</f>
        <v>0</v>
      </c>
      <c r="BH205" s="188">
        <f>IF(N205="sníž. přenesená",J205,0)</f>
        <v>0</v>
      </c>
      <c r="BI205" s="188">
        <f>IF(N205="nulová",J205,0)</f>
        <v>0</v>
      </c>
      <c r="BJ205" s="17" t="s">
        <v>78</v>
      </c>
      <c r="BK205" s="188">
        <f>ROUND(I205*H205,2)</f>
        <v>0</v>
      </c>
      <c r="BL205" s="17" t="s">
        <v>158</v>
      </c>
      <c r="BM205" s="187" t="s">
        <v>999</v>
      </c>
    </row>
    <row r="206" spans="2:65" s="12" customFormat="1" ht="11.25">
      <c r="B206" s="189"/>
      <c r="C206" s="190"/>
      <c r="D206" s="191" t="s">
        <v>160</v>
      </c>
      <c r="E206" s="192" t="s">
        <v>1</v>
      </c>
      <c r="F206" s="193" t="s">
        <v>1000</v>
      </c>
      <c r="G206" s="190"/>
      <c r="H206" s="192" t="s">
        <v>1</v>
      </c>
      <c r="I206" s="190"/>
      <c r="J206" s="190"/>
      <c r="K206" s="190"/>
      <c r="L206" s="194"/>
      <c r="M206" s="195"/>
      <c r="N206" s="196"/>
      <c r="O206" s="196"/>
      <c r="P206" s="196"/>
      <c r="Q206" s="196"/>
      <c r="R206" s="196"/>
      <c r="S206" s="196"/>
      <c r="T206" s="197"/>
      <c r="AT206" s="198" t="s">
        <v>160</v>
      </c>
      <c r="AU206" s="198" t="s">
        <v>80</v>
      </c>
      <c r="AV206" s="12" t="s">
        <v>78</v>
      </c>
      <c r="AW206" s="12" t="s">
        <v>27</v>
      </c>
      <c r="AX206" s="12" t="s">
        <v>71</v>
      </c>
      <c r="AY206" s="198" t="s">
        <v>151</v>
      </c>
    </row>
    <row r="207" spans="2:65" s="13" customFormat="1" ht="11.25">
      <c r="B207" s="199"/>
      <c r="C207" s="200"/>
      <c r="D207" s="191" t="s">
        <v>160</v>
      </c>
      <c r="E207" s="201" t="s">
        <v>1</v>
      </c>
      <c r="F207" s="202" t="s">
        <v>1001</v>
      </c>
      <c r="G207" s="200"/>
      <c r="H207" s="203">
        <v>0.66</v>
      </c>
      <c r="I207" s="200"/>
      <c r="J207" s="200"/>
      <c r="K207" s="200"/>
      <c r="L207" s="204"/>
      <c r="M207" s="205"/>
      <c r="N207" s="206"/>
      <c r="O207" s="206"/>
      <c r="P207" s="206"/>
      <c r="Q207" s="206"/>
      <c r="R207" s="206"/>
      <c r="S207" s="206"/>
      <c r="T207" s="207"/>
      <c r="AT207" s="208" t="s">
        <v>160</v>
      </c>
      <c r="AU207" s="208" t="s">
        <v>80</v>
      </c>
      <c r="AV207" s="13" t="s">
        <v>80</v>
      </c>
      <c r="AW207" s="13" t="s">
        <v>27</v>
      </c>
      <c r="AX207" s="13" t="s">
        <v>71</v>
      </c>
      <c r="AY207" s="208" t="s">
        <v>151</v>
      </c>
    </row>
    <row r="208" spans="2:65" s="14" customFormat="1" ht="11.25">
      <c r="B208" s="209"/>
      <c r="C208" s="210"/>
      <c r="D208" s="191" t="s">
        <v>160</v>
      </c>
      <c r="E208" s="211" t="s">
        <v>1</v>
      </c>
      <c r="F208" s="212" t="s">
        <v>165</v>
      </c>
      <c r="G208" s="210"/>
      <c r="H208" s="213">
        <v>0.66</v>
      </c>
      <c r="I208" s="210"/>
      <c r="J208" s="210"/>
      <c r="K208" s="210"/>
      <c r="L208" s="214"/>
      <c r="M208" s="215"/>
      <c r="N208" s="216"/>
      <c r="O208" s="216"/>
      <c r="P208" s="216"/>
      <c r="Q208" s="216"/>
      <c r="R208" s="216"/>
      <c r="S208" s="216"/>
      <c r="T208" s="217"/>
      <c r="AT208" s="218" t="s">
        <v>160</v>
      </c>
      <c r="AU208" s="218" t="s">
        <v>80</v>
      </c>
      <c r="AV208" s="14" t="s">
        <v>158</v>
      </c>
      <c r="AW208" s="14" t="s">
        <v>27</v>
      </c>
      <c r="AX208" s="14" t="s">
        <v>78</v>
      </c>
      <c r="AY208" s="218" t="s">
        <v>151</v>
      </c>
    </row>
    <row r="209" spans="2:65" s="11" customFormat="1" ht="22.9" customHeight="1">
      <c r="B209" s="162"/>
      <c r="C209" s="163"/>
      <c r="D209" s="164" t="s">
        <v>70</v>
      </c>
      <c r="E209" s="175" t="s">
        <v>327</v>
      </c>
      <c r="F209" s="175" t="s">
        <v>328</v>
      </c>
      <c r="G209" s="163"/>
      <c r="H209" s="163"/>
      <c r="I209" s="163"/>
      <c r="J209" s="176">
        <f>BK209</f>
        <v>0</v>
      </c>
      <c r="K209" s="163"/>
      <c r="L209" s="167"/>
      <c r="M209" s="168"/>
      <c r="N209" s="169"/>
      <c r="O209" s="169"/>
      <c r="P209" s="170">
        <f>SUM(P210:P232)</f>
        <v>1.2414999999999998</v>
      </c>
      <c r="Q209" s="169"/>
      <c r="R209" s="170">
        <f>SUM(R210:R232)</f>
        <v>1.8450337999999999</v>
      </c>
      <c r="S209" s="169"/>
      <c r="T209" s="171">
        <f>SUM(T210:T232)</f>
        <v>0</v>
      </c>
      <c r="AR209" s="172" t="s">
        <v>78</v>
      </c>
      <c r="AT209" s="173" t="s">
        <v>70</v>
      </c>
      <c r="AU209" s="173" t="s">
        <v>78</v>
      </c>
      <c r="AY209" s="172" t="s">
        <v>151</v>
      </c>
      <c r="BK209" s="174">
        <f>SUM(BK210:BK232)</f>
        <v>0</v>
      </c>
    </row>
    <row r="210" spans="2:65" s="1" customFormat="1" ht="16.5" customHeight="1">
      <c r="B210" s="31"/>
      <c r="C210" s="177" t="s">
        <v>766</v>
      </c>
      <c r="D210" s="177" t="s">
        <v>153</v>
      </c>
      <c r="E210" s="178" t="s">
        <v>1002</v>
      </c>
      <c r="F210" s="179" t="s">
        <v>1003</v>
      </c>
      <c r="G210" s="180" t="s">
        <v>156</v>
      </c>
      <c r="H210" s="181">
        <v>4.29</v>
      </c>
      <c r="I210" s="182"/>
      <c r="J210" s="182">
        <f>ROUND(I210*H210,2)</f>
        <v>0</v>
      </c>
      <c r="K210" s="179" t="s">
        <v>1</v>
      </c>
      <c r="L210" s="35"/>
      <c r="M210" s="183" t="s">
        <v>1</v>
      </c>
      <c r="N210" s="184" t="s">
        <v>36</v>
      </c>
      <c r="O210" s="185">
        <v>0</v>
      </c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AR210" s="187" t="s">
        <v>158</v>
      </c>
      <c r="AT210" s="187" t="s">
        <v>153</v>
      </c>
      <c r="AU210" s="187" t="s">
        <v>80</v>
      </c>
      <c r="AY210" s="17" t="s">
        <v>151</v>
      </c>
      <c r="BE210" s="188">
        <f>IF(N210="základní",J210,0)</f>
        <v>0</v>
      </c>
      <c r="BF210" s="188">
        <f>IF(N210="snížená",J210,0)</f>
        <v>0</v>
      </c>
      <c r="BG210" s="188">
        <f>IF(N210="zákl. přenesená",J210,0)</f>
        <v>0</v>
      </c>
      <c r="BH210" s="188">
        <f>IF(N210="sníž. přenesená",J210,0)</f>
        <v>0</v>
      </c>
      <c r="BI210" s="188">
        <f>IF(N210="nulová",J210,0)</f>
        <v>0</v>
      </c>
      <c r="BJ210" s="17" t="s">
        <v>78</v>
      </c>
      <c r="BK210" s="188">
        <f>ROUND(I210*H210,2)</f>
        <v>0</v>
      </c>
      <c r="BL210" s="17" t="s">
        <v>158</v>
      </c>
      <c r="BM210" s="187" t="s">
        <v>1004</v>
      </c>
    </row>
    <row r="211" spans="2:65" s="12" customFormat="1" ht="11.25">
      <c r="B211" s="189"/>
      <c r="C211" s="190"/>
      <c r="D211" s="191" t="s">
        <v>160</v>
      </c>
      <c r="E211" s="192" t="s">
        <v>1</v>
      </c>
      <c r="F211" s="193" t="s">
        <v>1005</v>
      </c>
      <c r="G211" s="190"/>
      <c r="H211" s="192" t="s">
        <v>1</v>
      </c>
      <c r="I211" s="190"/>
      <c r="J211" s="190"/>
      <c r="K211" s="190"/>
      <c r="L211" s="194"/>
      <c r="M211" s="195"/>
      <c r="N211" s="196"/>
      <c r="O211" s="196"/>
      <c r="P211" s="196"/>
      <c r="Q211" s="196"/>
      <c r="R211" s="196"/>
      <c r="S211" s="196"/>
      <c r="T211" s="197"/>
      <c r="AT211" s="198" t="s">
        <v>160</v>
      </c>
      <c r="AU211" s="198" t="s">
        <v>80</v>
      </c>
      <c r="AV211" s="12" t="s">
        <v>78</v>
      </c>
      <c r="AW211" s="12" t="s">
        <v>27</v>
      </c>
      <c r="AX211" s="12" t="s">
        <v>71</v>
      </c>
      <c r="AY211" s="198" t="s">
        <v>151</v>
      </c>
    </row>
    <row r="212" spans="2:65" s="13" customFormat="1" ht="11.25">
      <c r="B212" s="199"/>
      <c r="C212" s="200"/>
      <c r="D212" s="191" t="s">
        <v>160</v>
      </c>
      <c r="E212" s="201" t="s">
        <v>1</v>
      </c>
      <c r="F212" s="202" t="s">
        <v>1006</v>
      </c>
      <c r="G212" s="200"/>
      <c r="H212" s="203">
        <v>4.29</v>
      </c>
      <c r="I212" s="200"/>
      <c r="J212" s="200"/>
      <c r="K212" s="200"/>
      <c r="L212" s="204"/>
      <c r="M212" s="205"/>
      <c r="N212" s="206"/>
      <c r="O212" s="206"/>
      <c r="P212" s="206"/>
      <c r="Q212" s="206"/>
      <c r="R212" s="206"/>
      <c r="S212" s="206"/>
      <c r="T212" s="207"/>
      <c r="AT212" s="208" t="s">
        <v>160</v>
      </c>
      <c r="AU212" s="208" t="s">
        <v>80</v>
      </c>
      <c r="AV212" s="13" t="s">
        <v>80</v>
      </c>
      <c r="AW212" s="13" t="s">
        <v>27</v>
      </c>
      <c r="AX212" s="13" t="s">
        <v>71</v>
      </c>
      <c r="AY212" s="208" t="s">
        <v>151</v>
      </c>
    </row>
    <row r="213" spans="2:65" s="14" customFormat="1" ht="11.25">
      <c r="B213" s="209"/>
      <c r="C213" s="210"/>
      <c r="D213" s="191" t="s">
        <v>160</v>
      </c>
      <c r="E213" s="211" t="s">
        <v>1</v>
      </c>
      <c r="F213" s="212" t="s">
        <v>165</v>
      </c>
      <c r="G213" s="210"/>
      <c r="H213" s="213">
        <v>4.29</v>
      </c>
      <c r="I213" s="210"/>
      <c r="J213" s="210"/>
      <c r="K213" s="210"/>
      <c r="L213" s="214"/>
      <c r="M213" s="215"/>
      <c r="N213" s="216"/>
      <c r="O213" s="216"/>
      <c r="P213" s="216"/>
      <c r="Q213" s="216"/>
      <c r="R213" s="216"/>
      <c r="S213" s="216"/>
      <c r="T213" s="217"/>
      <c r="AT213" s="218" t="s">
        <v>160</v>
      </c>
      <c r="AU213" s="218" t="s">
        <v>80</v>
      </c>
      <c r="AV213" s="14" t="s">
        <v>158</v>
      </c>
      <c r="AW213" s="14" t="s">
        <v>27</v>
      </c>
      <c r="AX213" s="14" t="s">
        <v>78</v>
      </c>
      <c r="AY213" s="218" t="s">
        <v>151</v>
      </c>
    </row>
    <row r="214" spans="2:65" s="1" customFormat="1" ht="16.5" customHeight="1">
      <c r="B214" s="31"/>
      <c r="C214" s="219" t="s">
        <v>652</v>
      </c>
      <c r="D214" s="219" t="s">
        <v>279</v>
      </c>
      <c r="E214" s="220" t="s">
        <v>1007</v>
      </c>
      <c r="F214" s="221" t="s">
        <v>1008</v>
      </c>
      <c r="G214" s="222" t="s">
        <v>248</v>
      </c>
      <c r="H214" s="223">
        <v>1.7929999999999999</v>
      </c>
      <c r="I214" s="224"/>
      <c r="J214" s="224">
        <f>ROUND(I214*H214,2)</f>
        <v>0</v>
      </c>
      <c r="K214" s="221" t="s">
        <v>1009</v>
      </c>
      <c r="L214" s="225"/>
      <c r="M214" s="226" t="s">
        <v>1</v>
      </c>
      <c r="N214" s="227" t="s">
        <v>36</v>
      </c>
      <c r="O214" s="185">
        <v>0</v>
      </c>
      <c r="P214" s="185">
        <f>O214*H214</f>
        <v>0</v>
      </c>
      <c r="Q214" s="185">
        <v>1</v>
      </c>
      <c r="R214" s="185">
        <f>Q214*H214</f>
        <v>1.7929999999999999</v>
      </c>
      <c r="S214" s="185">
        <v>0</v>
      </c>
      <c r="T214" s="186">
        <f>S214*H214</f>
        <v>0</v>
      </c>
      <c r="AR214" s="187" t="s">
        <v>177</v>
      </c>
      <c r="AT214" s="187" t="s">
        <v>279</v>
      </c>
      <c r="AU214" s="187" t="s">
        <v>80</v>
      </c>
      <c r="AY214" s="17" t="s">
        <v>151</v>
      </c>
      <c r="BE214" s="188">
        <f>IF(N214="základní",J214,0)</f>
        <v>0</v>
      </c>
      <c r="BF214" s="188">
        <f>IF(N214="snížená",J214,0)</f>
        <v>0</v>
      </c>
      <c r="BG214" s="188">
        <f>IF(N214="zákl. přenesená",J214,0)</f>
        <v>0</v>
      </c>
      <c r="BH214" s="188">
        <f>IF(N214="sníž. přenesená",J214,0)</f>
        <v>0</v>
      </c>
      <c r="BI214" s="188">
        <f>IF(N214="nulová",J214,0)</f>
        <v>0</v>
      </c>
      <c r="BJ214" s="17" t="s">
        <v>78</v>
      </c>
      <c r="BK214" s="188">
        <f>ROUND(I214*H214,2)</f>
        <v>0</v>
      </c>
      <c r="BL214" s="17" t="s">
        <v>158</v>
      </c>
      <c r="BM214" s="187" t="s">
        <v>1010</v>
      </c>
    </row>
    <row r="215" spans="2:65" s="1" customFormat="1" ht="24" customHeight="1">
      <c r="B215" s="31"/>
      <c r="C215" s="177" t="s">
        <v>654</v>
      </c>
      <c r="D215" s="177" t="s">
        <v>153</v>
      </c>
      <c r="E215" s="178" t="s">
        <v>330</v>
      </c>
      <c r="F215" s="179" t="s">
        <v>331</v>
      </c>
      <c r="G215" s="180" t="s">
        <v>156</v>
      </c>
      <c r="H215" s="181">
        <v>8.58</v>
      </c>
      <c r="I215" s="182"/>
      <c r="J215" s="182">
        <f>ROUND(I215*H215,2)</f>
        <v>0</v>
      </c>
      <c r="K215" s="179" t="s">
        <v>230</v>
      </c>
      <c r="L215" s="35"/>
      <c r="M215" s="183" t="s">
        <v>1</v>
      </c>
      <c r="N215" s="184" t="s">
        <v>36</v>
      </c>
      <c r="O215" s="185">
        <v>2E-3</v>
      </c>
      <c r="P215" s="185">
        <f>O215*H215</f>
        <v>1.7160000000000002E-2</v>
      </c>
      <c r="Q215" s="185">
        <v>6.0999999999999997E-4</v>
      </c>
      <c r="R215" s="185">
        <f>Q215*H215</f>
        <v>5.2337999999999994E-3</v>
      </c>
      <c r="S215" s="185">
        <v>0</v>
      </c>
      <c r="T215" s="186">
        <f>S215*H215</f>
        <v>0</v>
      </c>
      <c r="AR215" s="187" t="s">
        <v>158</v>
      </c>
      <c r="AT215" s="187" t="s">
        <v>153</v>
      </c>
      <c r="AU215" s="187" t="s">
        <v>80</v>
      </c>
      <c r="AY215" s="17" t="s">
        <v>151</v>
      </c>
      <c r="BE215" s="188">
        <f>IF(N215="základní",J215,0)</f>
        <v>0</v>
      </c>
      <c r="BF215" s="188">
        <f>IF(N215="snížená",J215,0)</f>
        <v>0</v>
      </c>
      <c r="BG215" s="188">
        <f>IF(N215="zákl. přenesená",J215,0)</f>
        <v>0</v>
      </c>
      <c r="BH215" s="188">
        <f>IF(N215="sníž. přenesená",J215,0)</f>
        <v>0</v>
      </c>
      <c r="BI215" s="188">
        <f>IF(N215="nulová",J215,0)</f>
        <v>0</v>
      </c>
      <c r="BJ215" s="17" t="s">
        <v>78</v>
      </c>
      <c r="BK215" s="188">
        <f>ROUND(I215*H215,2)</f>
        <v>0</v>
      </c>
      <c r="BL215" s="17" t="s">
        <v>158</v>
      </c>
      <c r="BM215" s="187" t="s">
        <v>1011</v>
      </c>
    </row>
    <row r="216" spans="2:65" s="12" customFormat="1" ht="11.25">
      <c r="B216" s="189"/>
      <c r="C216" s="190"/>
      <c r="D216" s="191" t="s">
        <v>160</v>
      </c>
      <c r="E216" s="192" t="s">
        <v>1</v>
      </c>
      <c r="F216" s="193" t="s">
        <v>1012</v>
      </c>
      <c r="G216" s="190"/>
      <c r="H216" s="192" t="s">
        <v>1</v>
      </c>
      <c r="I216" s="190"/>
      <c r="J216" s="190"/>
      <c r="K216" s="190"/>
      <c r="L216" s="194"/>
      <c r="M216" s="195"/>
      <c r="N216" s="196"/>
      <c r="O216" s="196"/>
      <c r="P216" s="196"/>
      <c r="Q216" s="196"/>
      <c r="R216" s="196"/>
      <c r="S216" s="196"/>
      <c r="T216" s="197"/>
      <c r="AT216" s="198" t="s">
        <v>160</v>
      </c>
      <c r="AU216" s="198" t="s">
        <v>80</v>
      </c>
      <c r="AV216" s="12" t="s">
        <v>78</v>
      </c>
      <c r="AW216" s="12" t="s">
        <v>27</v>
      </c>
      <c r="AX216" s="12" t="s">
        <v>71</v>
      </c>
      <c r="AY216" s="198" t="s">
        <v>151</v>
      </c>
    </row>
    <row r="217" spans="2:65" s="13" customFormat="1" ht="11.25">
      <c r="B217" s="199"/>
      <c r="C217" s="200"/>
      <c r="D217" s="191" t="s">
        <v>160</v>
      </c>
      <c r="E217" s="201" t="s">
        <v>1</v>
      </c>
      <c r="F217" s="202" t="s">
        <v>1013</v>
      </c>
      <c r="G217" s="200"/>
      <c r="H217" s="203">
        <v>8.58</v>
      </c>
      <c r="I217" s="200"/>
      <c r="J217" s="200"/>
      <c r="K217" s="200"/>
      <c r="L217" s="204"/>
      <c r="M217" s="205"/>
      <c r="N217" s="206"/>
      <c r="O217" s="206"/>
      <c r="P217" s="206"/>
      <c r="Q217" s="206"/>
      <c r="R217" s="206"/>
      <c r="S217" s="206"/>
      <c r="T217" s="207"/>
      <c r="AT217" s="208" t="s">
        <v>160</v>
      </c>
      <c r="AU217" s="208" t="s">
        <v>80</v>
      </c>
      <c r="AV217" s="13" t="s">
        <v>80</v>
      </c>
      <c r="AW217" s="13" t="s">
        <v>27</v>
      </c>
      <c r="AX217" s="13" t="s">
        <v>71</v>
      </c>
      <c r="AY217" s="208" t="s">
        <v>151</v>
      </c>
    </row>
    <row r="218" spans="2:65" s="14" customFormat="1" ht="11.25">
      <c r="B218" s="209"/>
      <c r="C218" s="210"/>
      <c r="D218" s="191" t="s">
        <v>160</v>
      </c>
      <c r="E218" s="211" t="s">
        <v>1</v>
      </c>
      <c r="F218" s="212" t="s">
        <v>165</v>
      </c>
      <c r="G218" s="210"/>
      <c r="H218" s="213">
        <v>8.58</v>
      </c>
      <c r="I218" s="210"/>
      <c r="J218" s="210"/>
      <c r="K218" s="210"/>
      <c r="L218" s="214"/>
      <c r="M218" s="215"/>
      <c r="N218" s="216"/>
      <c r="O218" s="216"/>
      <c r="P218" s="216"/>
      <c r="Q218" s="216"/>
      <c r="R218" s="216"/>
      <c r="S218" s="216"/>
      <c r="T218" s="217"/>
      <c r="AT218" s="218" t="s">
        <v>160</v>
      </c>
      <c r="AU218" s="218" t="s">
        <v>80</v>
      </c>
      <c r="AV218" s="14" t="s">
        <v>158</v>
      </c>
      <c r="AW218" s="14" t="s">
        <v>27</v>
      </c>
      <c r="AX218" s="14" t="s">
        <v>78</v>
      </c>
      <c r="AY218" s="218" t="s">
        <v>151</v>
      </c>
    </row>
    <row r="219" spans="2:65" s="1" customFormat="1" ht="24" customHeight="1">
      <c r="B219" s="31"/>
      <c r="C219" s="177" t="s">
        <v>390</v>
      </c>
      <c r="D219" s="177" t="s">
        <v>153</v>
      </c>
      <c r="E219" s="178" t="s">
        <v>1014</v>
      </c>
      <c r="F219" s="179" t="s">
        <v>1015</v>
      </c>
      <c r="G219" s="180" t="s">
        <v>156</v>
      </c>
      <c r="H219" s="181">
        <v>4.29</v>
      </c>
      <c r="I219" s="182"/>
      <c r="J219" s="182">
        <f>ROUND(I219*H219,2)</f>
        <v>0</v>
      </c>
      <c r="K219" s="179" t="s">
        <v>157</v>
      </c>
      <c r="L219" s="35"/>
      <c r="M219" s="183" t="s">
        <v>1</v>
      </c>
      <c r="N219" s="184" t="s">
        <v>36</v>
      </c>
      <c r="O219" s="185">
        <v>6.6000000000000003E-2</v>
      </c>
      <c r="P219" s="185">
        <f>O219*H219</f>
        <v>0.28314</v>
      </c>
      <c r="Q219" s="185">
        <v>0</v>
      </c>
      <c r="R219" s="185">
        <f>Q219*H219</f>
        <v>0</v>
      </c>
      <c r="S219" s="185">
        <v>0</v>
      </c>
      <c r="T219" s="186">
        <f>S219*H219</f>
        <v>0</v>
      </c>
      <c r="AR219" s="187" t="s">
        <v>158</v>
      </c>
      <c r="AT219" s="187" t="s">
        <v>153</v>
      </c>
      <c r="AU219" s="187" t="s">
        <v>80</v>
      </c>
      <c r="AY219" s="17" t="s">
        <v>151</v>
      </c>
      <c r="BE219" s="188">
        <f>IF(N219="základní",J219,0)</f>
        <v>0</v>
      </c>
      <c r="BF219" s="188">
        <f>IF(N219="snížená",J219,0)</f>
        <v>0</v>
      </c>
      <c r="BG219" s="188">
        <f>IF(N219="zákl. přenesená",J219,0)</f>
        <v>0</v>
      </c>
      <c r="BH219" s="188">
        <f>IF(N219="sníž. přenesená",J219,0)</f>
        <v>0</v>
      </c>
      <c r="BI219" s="188">
        <f>IF(N219="nulová",J219,0)</f>
        <v>0</v>
      </c>
      <c r="BJ219" s="17" t="s">
        <v>78</v>
      </c>
      <c r="BK219" s="188">
        <f>ROUND(I219*H219,2)</f>
        <v>0</v>
      </c>
      <c r="BL219" s="17" t="s">
        <v>158</v>
      </c>
      <c r="BM219" s="187" t="s">
        <v>1016</v>
      </c>
    </row>
    <row r="220" spans="2:65" s="12" customFormat="1" ht="11.25">
      <c r="B220" s="189"/>
      <c r="C220" s="190"/>
      <c r="D220" s="191" t="s">
        <v>160</v>
      </c>
      <c r="E220" s="192" t="s">
        <v>1</v>
      </c>
      <c r="F220" s="193" t="s">
        <v>1012</v>
      </c>
      <c r="G220" s="190"/>
      <c r="H220" s="192" t="s">
        <v>1</v>
      </c>
      <c r="I220" s="190"/>
      <c r="J220" s="190"/>
      <c r="K220" s="190"/>
      <c r="L220" s="194"/>
      <c r="M220" s="195"/>
      <c r="N220" s="196"/>
      <c r="O220" s="196"/>
      <c r="P220" s="196"/>
      <c r="Q220" s="196"/>
      <c r="R220" s="196"/>
      <c r="S220" s="196"/>
      <c r="T220" s="197"/>
      <c r="AT220" s="198" t="s">
        <v>160</v>
      </c>
      <c r="AU220" s="198" t="s">
        <v>80</v>
      </c>
      <c r="AV220" s="12" t="s">
        <v>78</v>
      </c>
      <c r="AW220" s="12" t="s">
        <v>27</v>
      </c>
      <c r="AX220" s="12" t="s">
        <v>71</v>
      </c>
      <c r="AY220" s="198" t="s">
        <v>151</v>
      </c>
    </row>
    <row r="221" spans="2:65" s="13" customFormat="1" ht="11.25">
      <c r="B221" s="199"/>
      <c r="C221" s="200"/>
      <c r="D221" s="191" t="s">
        <v>160</v>
      </c>
      <c r="E221" s="201" t="s">
        <v>1</v>
      </c>
      <c r="F221" s="202" t="s">
        <v>1017</v>
      </c>
      <c r="G221" s="200"/>
      <c r="H221" s="203">
        <v>4.29</v>
      </c>
      <c r="I221" s="200"/>
      <c r="J221" s="200"/>
      <c r="K221" s="200"/>
      <c r="L221" s="204"/>
      <c r="M221" s="205"/>
      <c r="N221" s="206"/>
      <c r="O221" s="206"/>
      <c r="P221" s="206"/>
      <c r="Q221" s="206"/>
      <c r="R221" s="206"/>
      <c r="S221" s="206"/>
      <c r="T221" s="207"/>
      <c r="AT221" s="208" t="s">
        <v>160</v>
      </c>
      <c r="AU221" s="208" t="s">
        <v>80</v>
      </c>
      <c r="AV221" s="13" t="s">
        <v>80</v>
      </c>
      <c r="AW221" s="13" t="s">
        <v>27</v>
      </c>
      <c r="AX221" s="13" t="s">
        <v>71</v>
      </c>
      <c r="AY221" s="208" t="s">
        <v>151</v>
      </c>
    </row>
    <row r="222" spans="2:65" s="14" customFormat="1" ht="11.25">
      <c r="B222" s="209"/>
      <c r="C222" s="210"/>
      <c r="D222" s="191" t="s">
        <v>160</v>
      </c>
      <c r="E222" s="211" t="s">
        <v>1</v>
      </c>
      <c r="F222" s="212" t="s">
        <v>165</v>
      </c>
      <c r="G222" s="210"/>
      <c r="H222" s="213">
        <v>4.29</v>
      </c>
      <c r="I222" s="210"/>
      <c r="J222" s="210"/>
      <c r="K222" s="210"/>
      <c r="L222" s="214"/>
      <c r="M222" s="215"/>
      <c r="N222" s="216"/>
      <c r="O222" s="216"/>
      <c r="P222" s="216"/>
      <c r="Q222" s="216"/>
      <c r="R222" s="216"/>
      <c r="S222" s="216"/>
      <c r="T222" s="217"/>
      <c r="AT222" s="218" t="s">
        <v>160</v>
      </c>
      <c r="AU222" s="218" t="s">
        <v>80</v>
      </c>
      <c r="AV222" s="14" t="s">
        <v>158</v>
      </c>
      <c r="AW222" s="14" t="s">
        <v>27</v>
      </c>
      <c r="AX222" s="14" t="s">
        <v>78</v>
      </c>
      <c r="AY222" s="218" t="s">
        <v>151</v>
      </c>
    </row>
    <row r="223" spans="2:65" s="1" customFormat="1" ht="24" customHeight="1">
      <c r="B223" s="31"/>
      <c r="C223" s="177" t="s">
        <v>659</v>
      </c>
      <c r="D223" s="177" t="s">
        <v>153</v>
      </c>
      <c r="E223" s="178" t="s">
        <v>1018</v>
      </c>
      <c r="F223" s="179" t="s">
        <v>1019</v>
      </c>
      <c r="G223" s="180" t="s">
        <v>156</v>
      </c>
      <c r="H223" s="181">
        <v>4.29</v>
      </c>
      <c r="I223" s="182"/>
      <c r="J223" s="182">
        <f>ROUND(I223*H223,2)</f>
        <v>0</v>
      </c>
      <c r="K223" s="179" t="s">
        <v>157</v>
      </c>
      <c r="L223" s="35"/>
      <c r="M223" s="183" t="s">
        <v>1</v>
      </c>
      <c r="N223" s="184" t="s">
        <v>36</v>
      </c>
      <c r="O223" s="185">
        <v>0.08</v>
      </c>
      <c r="P223" s="185">
        <f>O223*H223</f>
        <v>0.34320000000000001</v>
      </c>
      <c r="Q223" s="185">
        <v>0</v>
      </c>
      <c r="R223" s="185">
        <f>Q223*H223</f>
        <v>0</v>
      </c>
      <c r="S223" s="185">
        <v>0</v>
      </c>
      <c r="T223" s="186">
        <f>S223*H223</f>
        <v>0</v>
      </c>
      <c r="AR223" s="187" t="s">
        <v>158</v>
      </c>
      <c r="AT223" s="187" t="s">
        <v>153</v>
      </c>
      <c r="AU223" s="187" t="s">
        <v>80</v>
      </c>
      <c r="AY223" s="17" t="s">
        <v>151</v>
      </c>
      <c r="BE223" s="188">
        <f>IF(N223="základní",J223,0)</f>
        <v>0</v>
      </c>
      <c r="BF223" s="188">
        <f>IF(N223="snížená",J223,0)</f>
        <v>0</v>
      </c>
      <c r="BG223" s="188">
        <f>IF(N223="zákl. přenesená",J223,0)</f>
        <v>0</v>
      </c>
      <c r="BH223" s="188">
        <f>IF(N223="sníž. přenesená",J223,0)</f>
        <v>0</v>
      </c>
      <c r="BI223" s="188">
        <f>IF(N223="nulová",J223,0)</f>
        <v>0</v>
      </c>
      <c r="BJ223" s="17" t="s">
        <v>78</v>
      </c>
      <c r="BK223" s="188">
        <f>ROUND(I223*H223,2)</f>
        <v>0</v>
      </c>
      <c r="BL223" s="17" t="s">
        <v>158</v>
      </c>
      <c r="BM223" s="187" t="s">
        <v>1020</v>
      </c>
    </row>
    <row r="224" spans="2:65" s="12" customFormat="1" ht="11.25">
      <c r="B224" s="189"/>
      <c r="C224" s="190"/>
      <c r="D224" s="191" t="s">
        <v>160</v>
      </c>
      <c r="E224" s="192" t="s">
        <v>1</v>
      </c>
      <c r="F224" s="193" t="s">
        <v>1012</v>
      </c>
      <c r="G224" s="190"/>
      <c r="H224" s="192" t="s">
        <v>1</v>
      </c>
      <c r="I224" s="190"/>
      <c r="J224" s="190"/>
      <c r="K224" s="190"/>
      <c r="L224" s="194"/>
      <c r="M224" s="195"/>
      <c r="N224" s="196"/>
      <c r="O224" s="196"/>
      <c r="P224" s="196"/>
      <c r="Q224" s="196"/>
      <c r="R224" s="196"/>
      <c r="S224" s="196"/>
      <c r="T224" s="197"/>
      <c r="AT224" s="198" t="s">
        <v>160</v>
      </c>
      <c r="AU224" s="198" t="s">
        <v>80</v>
      </c>
      <c r="AV224" s="12" t="s">
        <v>78</v>
      </c>
      <c r="AW224" s="12" t="s">
        <v>27</v>
      </c>
      <c r="AX224" s="12" t="s">
        <v>71</v>
      </c>
      <c r="AY224" s="198" t="s">
        <v>151</v>
      </c>
    </row>
    <row r="225" spans="2:65" s="13" customFormat="1" ht="11.25">
      <c r="B225" s="199"/>
      <c r="C225" s="200"/>
      <c r="D225" s="191" t="s">
        <v>160</v>
      </c>
      <c r="E225" s="201" t="s">
        <v>1</v>
      </c>
      <c r="F225" s="202" t="s">
        <v>1021</v>
      </c>
      <c r="G225" s="200"/>
      <c r="H225" s="203">
        <v>4.29</v>
      </c>
      <c r="I225" s="200"/>
      <c r="J225" s="200"/>
      <c r="K225" s="200"/>
      <c r="L225" s="204"/>
      <c r="M225" s="205"/>
      <c r="N225" s="206"/>
      <c r="O225" s="206"/>
      <c r="P225" s="206"/>
      <c r="Q225" s="206"/>
      <c r="R225" s="206"/>
      <c r="S225" s="206"/>
      <c r="T225" s="207"/>
      <c r="AT225" s="208" t="s">
        <v>160</v>
      </c>
      <c r="AU225" s="208" t="s">
        <v>80</v>
      </c>
      <c r="AV225" s="13" t="s">
        <v>80</v>
      </c>
      <c r="AW225" s="13" t="s">
        <v>27</v>
      </c>
      <c r="AX225" s="13" t="s">
        <v>71</v>
      </c>
      <c r="AY225" s="208" t="s">
        <v>151</v>
      </c>
    </row>
    <row r="226" spans="2:65" s="14" customFormat="1" ht="11.25">
      <c r="B226" s="209"/>
      <c r="C226" s="210"/>
      <c r="D226" s="191" t="s">
        <v>160</v>
      </c>
      <c r="E226" s="211" t="s">
        <v>1</v>
      </c>
      <c r="F226" s="212" t="s">
        <v>165</v>
      </c>
      <c r="G226" s="210"/>
      <c r="H226" s="213">
        <v>4.29</v>
      </c>
      <c r="I226" s="210"/>
      <c r="J226" s="210"/>
      <c r="K226" s="210"/>
      <c r="L226" s="214"/>
      <c r="M226" s="215"/>
      <c r="N226" s="216"/>
      <c r="O226" s="216"/>
      <c r="P226" s="216"/>
      <c r="Q226" s="216"/>
      <c r="R226" s="216"/>
      <c r="S226" s="216"/>
      <c r="T226" s="217"/>
      <c r="AT226" s="218" t="s">
        <v>160</v>
      </c>
      <c r="AU226" s="218" t="s">
        <v>80</v>
      </c>
      <c r="AV226" s="14" t="s">
        <v>158</v>
      </c>
      <c r="AW226" s="14" t="s">
        <v>27</v>
      </c>
      <c r="AX226" s="14" t="s">
        <v>78</v>
      </c>
      <c r="AY226" s="218" t="s">
        <v>151</v>
      </c>
    </row>
    <row r="227" spans="2:65" s="1" customFormat="1" ht="16.5" customHeight="1">
      <c r="B227" s="31"/>
      <c r="C227" s="177" t="s">
        <v>661</v>
      </c>
      <c r="D227" s="177" t="s">
        <v>153</v>
      </c>
      <c r="E227" s="178" t="s">
        <v>344</v>
      </c>
      <c r="F227" s="179" t="s">
        <v>345</v>
      </c>
      <c r="G227" s="180" t="s">
        <v>173</v>
      </c>
      <c r="H227" s="181">
        <v>13</v>
      </c>
      <c r="I227" s="182"/>
      <c r="J227" s="182">
        <f>ROUND(I227*H227,2)</f>
        <v>0</v>
      </c>
      <c r="K227" s="179" t="s">
        <v>230</v>
      </c>
      <c r="L227" s="35"/>
      <c r="M227" s="183" t="s">
        <v>1</v>
      </c>
      <c r="N227" s="184" t="s">
        <v>36</v>
      </c>
      <c r="O227" s="185">
        <v>4.5999999999999999E-2</v>
      </c>
      <c r="P227" s="185">
        <f>O227*H227</f>
        <v>0.59799999999999998</v>
      </c>
      <c r="Q227" s="185">
        <v>3.5999999999999999E-3</v>
      </c>
      <c r="R227" s="185">
        <f>Q227*H227</f>
        <v>4.6800000000000001E-2</v>
      </c>
      <c r="S227" s="185">
        <v>0</v>
      </c>
      <c r="T227" s="186">
        <f>S227*H227</f>
        <v>0</v>
      </c>
      <c r="AR227" s="187" t="s">
        <v>158</v>
      </c>
      <c r="AT227" s="187" t="s">
        <v>153</v>
      </c>
      <c r="AU227" s="187" t="s">
        <v>80</v>
      </c>
      <c r="AY227" s="17" t="s">
        <v>151</v>
      </c>
      <c r="BE227" s="188">
        <f>IF(N227="základní",J227,0)</f>
        <v>0</v>
      </c>
      <c r="BF227" s="188">
        <f>IF(N227="snížená",J227,0)</f>
        <v>0</v>
      </c>
      <c r="BG227" s="188">
        <f>IF(N227="zákl. přenesená",J227,0)</f>
        <v>0</v>
      </c>
      <c r="BH227" s="188">
        <f>IF(N227="sníž. přenesená",J227,0)</f>
        <v>0</v>
      </c>
      <c r="BI227" s="188">
        <f>IF(N227="nulová",J227,0)</f>
        <v>0</v>
      </c>
      <c r="BJ227" s="17" t="s">
        <v>78</v>
      </c>
      <c r="BK227" s="188">
        <f>ROUND(I227*H227,2)</f>
        <v>0</v>
      </c>
      <c r="BL227" s="17" t="s">
        <v>158</v>
      </c>
      <c r="BM227" s="187" t="s">
        <v>1022</v>
      </c>
    </row>
    <row r="228" spans="2:65" s="14" customFormat="1" ht="11.25">
      <c r="B228" s="209"/>
      <c r="C228" s="210"/>
      <c r="D228" s="191" t="s">
        <v>160</v>
      </c>
      <c r="E228" s="211" t="s">
        <v>1</v>
      </c>
      <c r="F228" s="212" t="s">
        <v>165</v>
      </c>
      <c r="G228" s="210"/>
      <c r="H228" s="213">
        <v>13</v>
      </c>
      <c r="I228" s="210"/>
      <c r="J228" s="210"/>
      <c r="K228" s="210"/>
      <c r="L228" s="214"/>
      <c r="M228" s="215"/>
      <c r="N228" s="216"/>
      <c r="O228" s="216"/>
      <c r="P228" s="216"/>
      <c r="Q228" s="216"/>
      <c r="R228" s="216"/>
      <c r="S228" s="216"/>
      <c r="T228" s="217"/>
      <c r="AT228" s="218" t="s">
        <v>160</v>
      </c>
      <c r="AU228" s="218" t="s">
        <v>80</v>
      </c>
      <c r="AV228" s="14" t="s">
        <v>158</v>
      </c>
      <c r="AW228" s="14" t="s">
        <v>27</v>
      </c>
      <c r="AX228" s="14" t="s">
        <v>71</v>
      </c>
      <c r="AY228" s="218" t="s">
        <v>151</v>
      </c>
    </row>
    <row r="229" spans="2:65" s="1" customFormat="1" ht="16.5" customHeight="1">
      <c r="B229" s="31"/>
      <c r="C229" s="177" t="s">
        <v>686</v>
      </c>
      <c r="D229" s="177" t="s">
        <v>153</v>
      </c>
      <c r="E229" s="178" t="s">
        <v>361</v>
      </c>
      <c r="F229" s="179" t="s">
        <v>362</v>
      </c>
      <c r="G229" s="180" t="s">
        <v>212</v>
      </c>
      <c r="H229" s="181">
        <v>1</v>
      </c>
      <c r="I229" s="182"/>
      <c r="J229" s="182">
        <f>ROUND(I229*H229,2)</f>
        <v>0</v>
      </c>
      <c r="K229" s="179" t="s">
        <v>1</v>
      </c>
      <c r="L229" s="35"/>
      <c r="M229" s="183" t="s">
        <v>1</v>
      </c>
      <c r="N229" s="184" t="s">
        <v>36</v>
      </c>
      <c r="O229" s="185">
        <v>0</v>
      </c>
      <c r="P229" s="185">
        <f>O229*H229</f>
        <v>0</v>
      </c>
      <c r="Q229" s="185">
        <v>0</v>
      </c>
      <c r="R229" s="185">
        <f>Q229*H229</f>
        <v>0</v>
      </c>
      <c r="S229" s="185">
        <v>0</v>
      </c>
      <c r="T229" s="186">
        <f>S229*H229</f>
        <v>0</v>
      </c>
      <c r="AR229" s="187" t="s">
        <v>158</v>
      </c>
      <c r="AT229" s="187" t="s">
        <v>153</v>
      </c>
      <c r="AU229" s="187" t="s">
        <v>80</v>
      </c>
      <c r="AY229" s="17" t="s">
        <v>151</v>
      </c>
      <c r="BE229" s="188">
        <f>IF(N229="základní",J229,0)</f>
        <v>0</v>
      </c>
      <c r="BF229" s="188">
        <f>IF(N229="snížená",J229,0)</f>
        <v>0</v>
      </c>
      <c r="BG229" s="188">
        <f>IF(N229="zákl. přenesená",J229,0)</f>
        <v>0</v>
      </c>
      <c r="BH229" s="188">
        <f>IF(N229="sníž. přenesená",J229,0)</f>
        <v>0</v>
      </c>
      <c r="BI229" s="188">
        <f>IF(N229="nulová",J229,0)</f>
        <v>0</v>
      </c>
      <c r="BJ229" s="17" t="s">
        <v>78</v>
      </c>
      <c r="BK229" s="188">
        <f>ROUND(I229*H229,2)</f>
        <v>0</v>
      </c>
      <c r="BL229" s="17" t="s">
        <v>158</v>
      </c>
      <c r="BM229" s="187" t="s">
        <v>1023</v>
      </c>
    </row>
    <row r="230" spans="2:65" s="12" customFormat="1" ht="11.25">
      <c r="B230" s="189"/>
      <c r="C230" s="190"/>
      <c r="D230" s="191" t="s">
        <v>160</v>
      </c>
      <c r="E230" s="192" t="s">
        <v>1</v>
      </c>
      <c r="F230" s="193" t="s">
        <v>364</v>
      </c>
      <c r="G230" s="190"/>
      <c r="H230" s="192" t="s">
        <v>1</v>
      </c>
      <c r="I230" s="190"/>
      <c r="J230" s="190"/>
      <c r="K230" s="190"/>
      <c r="L230" s="194"/>
      <c r="M230" s="195"/>
      <c r="N230" s="196"/>
      <c r="O230" s="196"/>
      <c r="P230" s="196"/>
      <c r="Q230" s="196"/>
      <c r="R230" s="196"/>
      <c r="S230" s="196"/>
      <c r="T230" s="197"/>
      <c r="AT230" s="198" t="s">
        <v>160</v>
      </c>
      <c r="AU230" s="198" t="s">
        <v>80</v>
      </c>
      <c r="AV230" s="12" t="s">
        <v>78</v>
      </c>
      <c r="AW230" s="12" t="s">
        <v>27</v>
      </c>
      <c r="AX230" s="12" t="s">
        <v>71</v>
      </c>
      <c r="AY230" s="198" t="s">
        <v>151</v>
      </c>
    </row>
    <row r="231" spans="2:65" s="13" customFormat="1" ht="11.25">
      <c r="B231" s="199"/>
      <c r="C231" s="200"/>
      <c r="D231" s="191" t="s">
        <v>160</v>
      </c>
      <c r="E231" s="201" t="s">
        <v>1</v>
      </c>
      <c r="F231" s="202" t="s">
        <v>78</v>
      </c>
      <c r="G231" s="200"/>
      <c r="H231" s="203">
        <v>1</v>
      </c>
      <c r="I231" s="200"/>
      <c r="J231" s="200"/>
      <c r="K231" s="200"/>
      <c r="L231" s="204"/>
      <c r="M231" s="205"/>
      <c r="N231" s="206"/>
      <c r="O231" s="206"/>
      <c r="P231" s="206"/>
      <c r="Q231" s="206"/>
      <c r="R231" s="206"/>
      <c r="S231" s="206"/>
      <c r="T231" s="207"/>
      <c r="AT231" s="208" t="s">
        <v>160</v>
      </c>
      <c r="AU231" s="208" t="s">
        <v>80</v>
      </c>
      <c r="AV231" s="13" t="s">
        <v>80</v>
      </c>
      <c r="AW231" s="13" t="s">
        <v>27</v>
      </c>
      <c r="AX231" s="13" t="s">
        <v>71</v>
      </c>
      <c r="AY231" s="208" t="s">
        <v>151</v>
      </c>
    </row>
    <row r="232" spans="2:65" s="14" customFormat="1" ht="11.25">
      <c r="B232" s="209"/>
      <c r="C232" s="210"/>
      <c r="D232" s="191" t="s">
        <v>160</v>
      </c>
      <c r="E232" s="211" t="s">
        <v>1</v>
      </c>
      <c r="F232" s="212" t="s">
        <v>165</v>
      </c>
      <c r="G232" s="210"/>
      <c r="H232" s="213">
        <v>1</v>
      </c>
      <c r="I232" s="210"/>
      <c r="J232" s="210"/>
      <c r="K232" s="210"/>
      <c r="L232" s="214"/>
      <c r="M232" s="215"/>
      <c r="N232" s="216"/>
      <c r="O232" s="216"/>
      <c r="P232" s="216"/>
      <c r="Q232" s="216"/>
      <c r="R232" s="216"/>
      <c r="S232" s="216"/>
      <c r="T232" s="217"/>
      <c r="AT232" s="218" t="s">
        <v>160</v>
      </c>
      <c r="AU232" s="218" t="s">
        <v>80</v>
      </c>
      <c r="AV232" s="14" t="s">
        <v>158</v>
      </c>
      <c r="AW232" s="14" t="s">
        <v>27</v>
      </c>
      <c r="AX232" s="14" t="s">
        <v>78</v>
      </c>
      <c r="AY232" s="218" t="s">
        <v>151</v>
      </c>
    </row>
    <row r="233" spans="2:65" s="11" customFormat="1" ht="22.9" customHeight="1">
      <c r="B233" s="162"/>
      <c r="C233" s="163"/>
      <c r="D233" s="164" t="s">
        <v>70</v>
      </c>
      <c r="E233" s="175" t="s">
        <v>177</v>
      </c>
      <c r="F233" s="175" t="s">
        <v>365</v>
      </c>
      <c r="G233" s="163"/>
      <c r="H233" s="163"/>
      <c r="I233" s="163"/>
      <c r="J233" s="176">
        <f>BK233</f>
        <v>0</v>
      </c>
      <c r="K233" s="163"/>
      <c r="L233" s="167"/>
      <c r="M233" s="168"/>
      <c r="N233" s="169"/>
      <c r="O233" s="169"/>
      <c r="P233" s="170">
        <f>SUM(P234:P256)</f>
        <v>4.0429999999999993</v>
      </c>
      <c r="Q233" s="169"/>
      <c r="R233" s="170">
        <f>SUM(R234:R256)</f>
        <v>6.9999999999999993E-3</v>
      </c>
      <c r="S233" s="169"/>
      <c r="T233" s="171">
        <f>SUM(T234:T256)</f>
        <v>0</v>
      </c>
      <c r="AR233" s="172" t="s">
        <v>78</v>
      </c>
      <c r="AT233" s="173" t="s">
        <v>70</v>
      </c>
      <c r="AU233" s="173" t="s">
        <v>78</v>
      </c>
      <c r="AY233" s="172" t="s">
        <v>151</v>
      </c>
      <c r="BK233" s="174">
        <f>SUM(BK234:BK256)</f>
        <v>0</v>
      </c>
    </row>
    <row r="234" spans="2:65" s="1" customFormat="1" ht="16.5" customHeight="1">
      <c r="B234" s="31"/>
      <c r="C234" s="177" t="s">
        <v>266</v>
      </c>
      <c r="D234" s="177" t="s">
        <v>153</v>
      </c>
      <c r="E234" s="178" t="s">
        <v>460</v>
      </c>
      <c r="F234" s="179" t="s">
        <v>461</v>
      </c>
      <c r="G234" s="180" t="s">
        <v>369</v>
      </c>
      <c r="H234" s="181">
        <v>1</v>
      </c>
      <c r="I234" s="182"/>
      <c r="J234" s="182">
        <f>ROUND(I234*H234,2)</f>
        <v>0</v>
      </c>
      <c r="K234" s="179" t="s">
        <v>157</v>
      </c>
      <c r="L234" s="35"/>
      <c r="M234" s="183" t="s">
        <v>1</v>
      </c>
      <c r="N234" s="184" t="s">
        <v>36</v>
      </c>
      <c r="O234" s="185">
        <v>0.10100000000000001</v>
      </c>
      <c r="P234" s="185">
        <f>O234*H234</f>
        <v>0.10100000000000001</v>
      </c>
      <c r="Q234" s="185">
        <v>0</v>
      </c>
      <c r="R234" s="185">
        <f>Q234*H234</f>
        <v>0</v>
      </c>
      <c r="S234" s="185">
        <v>0</v>
      </c>
      <c r="T234" s="186">
        <f>S234*H234</f>
        <v>0</v>
      </c>
      <c r="AR234" s="187" t="s">
        <v>158</v>
      </c>
      <c r="AT234" s="187" t="s">
        <v>153</v>
      </c>
      <c r="AU234" s="187" t="s">
        <v>80</v>
      </c>
      <c r="AY234" s="17" t="s">
        <v>151</v>
      </c>
      <c r="BE234" s="188">
        <f>IF(N234="základní",J234,0)</f>
        <v>0</v>
      </c>
      <c r="BF234" s="188">
        <f>IF(N234="snížená",J234,0)</f>
        <v>0</v>
      </c>
      <c r="BG234" s="188">
        <f>IF(N234="zákl. přenesená",J234,0)</f>
        <v>0</v>
      </c>
      <c r="BH234" s="188">
        <f>IF(N234="sníž. přenesená",J234,0)</f>
        <v>0</v>
      </c>
      <c r="BI234" s="188">
        <f>IF(N234="nulová",J234,0)</f>
        <v>0</v>
      </c>
      <c r="BJ234" s="17" t="s">
        <v>78</v>
      </c>
      <c r="BK234" s="188">
        <f>ROUND(I234*H234,2)</f>
        <v>0</v>
      </c>
      <c r="BL234" s="17" t="s">
        <v>158</v>
      </c>
      <c r="BM234" s="187" t="s">
        <v>1024</v>
      </c>
    </row>
    <row r="235" spans="2:65" s="1" customFormat="1" ht="16.5" customHeight="1">
      <c r="B235" s="31"/>
      <c r="C235" s="219" t="s">
        <v>272</v>
      </c>
      <c r="D235" s="219" t="s">
        <v>279</v>
      </c>
      <c r="E235" s="220" t="s">
        <v>464</v>
      </c>
      <c r="F235" s="221" t="s">
        <v>1025</v>
      </c>
      <c r="G235" s="222" t="s">
        <v>369</v>
      </c>
      <c r="H235" s="223">
        <v>1</v>
      </c>
      <c r="I235" s="224"/>
      <c r="J235" s="224">
        <f>ROUND(I235*H235,2)</f>
        <v>0</v>
      </c>
      <c r="K235" s="221" t="s">
        <v>1</v>
      </c>
      <c r="L235" s="225"/>
      <c r="M235" s="226" t="s">
        <v>1</v>
      </c>
      <c r="N235" s="227" t="s">
        <v>36</v>
      </c>
      <c r="O235" s="185">
        <v>0</v>
      </c>
      <c r="P235" s="185">
        <f>O235*H235</f>
        <v>0</v>
      </c>
      <c r="Q235" s="185">
        <v>0</v>
      </c>
      <c r="R235" s="185">
        <f>Q235*H235</f>
        <v>0</v>
      </c>
      <c r="S235" s="185">
        <v>0</v>
      </c>
      <c r="T235" s="186">
        <f>S235*H235</f>
        <v>0</v>
      </c>
      <c r="AR235" s="187" t="s">
        <v>177</v>
      </c>
      <c r="AT235" s="187" t="s">
        <v>279</v>
      </c>
      <c r="AU235" s="187" t="s">
        <v>80</v>
      </c>
      <c r="AY235" s="17" t="s">
        <v>151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7" t="s">
        <v>78</v>
      </c>
      <c r="BK235" s="188">
        <f>ROUND(I235*H235,2)</f>
        <v>0</v>
      </c>
      <c r="BL235" s="17" t="s">
        <v>158</v>
      </c>
      <c r="BM235" s="187" t="s">
        <v>1026</v>
      </c>
    </row>
    <row r="236" spans="2:65" s="1" customFormat="1" ht="24" customHeight="1">
      <c r="B236" s="31"/>
      <c r="C236" s="219" t="s">
        <v>278</v>
      </c>
      <c r="D236" s="219" t="s">
        <v>279</v>
      </c>
      <c r="E236" s="220" t="s">
        <v>468</v>
      </c>
      <c r="F236" s="221" t="s">
        <v>1027</v>
      </c>
      <c r="G236" s="222" t="s">
        <v>369</v>
      </c>
      <c r="H236" s="223">
        <v>1</v>
      </c>
      <c r="I236" s="224"/>
      <c r="J236" s="224">
        <f>ROUND(I236*H236,2)</f>
        <v>0</v>
      </c>
      <c r="K236" s="221" t="s">
        <v>1</v>
      </c>
      <c r="L236" s="225"/>
      <c r="M236" s="226" t="s">
        <v>1</v>
      </c>
      <c r="N236" s="227" t="s">
        <v>36</v>
      </c>
      <c r="O236" s="185">
        <v>0</v>
      </c>
      <c r="P236" s="185">
        <f>O236*H236</f>
        <v>0</v>
      </c>
      <c r="Q236" s="185">
        <v>0</v>
      </c>
      <c r="R236" s="185">
        <f>Q236*H236</f>
        <v>0</v>
      </c>
      <c r="S236" s="185">
        <v>0</v>
      </c>
      <c r="T236" s="186">
        <f>S236*H236</f>
        <v>0</v>
      </c>
      <c r="AR236" s="187" t="s">
        <v>177</v>
      </c>
      <c r="AT236" s="187" t="s">
        <v>279</v>
      </c>
      <c r="AU236" s="187" t="s">
        <v>80</v>
      </c>
      <c r="AY236" s="17" t="s">
        <v>151</v>
      </c>
      <c r="BE236" s="188">
        <f>IF(N236="základní",J236,0)</f>
        <v>0</v>
      </c>
      <c r="BF236" s="188">
        <f>IF(N236="snížená",J236,0)</f>
        <v>0</v>
      </c>
      <c r="BG236" s="188">
        <f>IF(N236="zákl. přenesená",J236,0)</f>
        <v>0</v>
      </c>
      <c r="BH236" s="188">
        <f>IF(N236="sníž. přenesená",J236,0)</f>
        <v>0</v>
      </c>
      <c r="BI236" s="188">
        <f>IF(N236="nulová",J236,0)</f>
        <v>0</v>
      </c>
      <c r="BJ236" s="17" t="s">
        <v>78</v>
      </c>
      <c r="BK236" s="188">
        <f>ROUND(I236*H236,2)</f>
        <v>0</v>
      </c>
      <c r="BL236" s="17" t="s">
        <v>158</v>
      </c>
      <c r="BM236" s="187" t="s">
        <v>1028</v>
      </c>
    </row>
    <row r="237" spans="2:65" s="1" customFormat="1" ht="24" customHeight="1">
      <c r="B237" s="31"/>
      <c r="C237" s="177" t="s">
        <v>289</v>
      </c>
      <c r="D237" s="177" t="s">
        <v>153</v>
      </c>
      <c r="E237" s="178" t="s">
        <v>1029</v>
      </c>
      <c r="F237" s="179" t="s">
        <v>1030</v>
      </c>
      <c r="G237" s="180" t="s">
        <v>173</v>
      </c>
      <c r="H237" s="181">
        <v>10</v>
      </c>
      <c r="I237" s="182"/>
      <c r="J237" s="182">
        <f>ROUND(I237*H237,2)</f>
        <v>0</v>
      </c>
      <c r="K237" s="179" t="s">
        <v>157</v>
      </c>
      <c r="L237" s="35"/>
      <c r="M237" s="183" t="s">
        <v>1</v>
      </c>
      <c r="N237" s="184" t="s">
        <v>36</v>
      </c>
      <c r="O237" s="185">
        <v>5.6000000000000001E-2</v>
      </c>
      <c r="P237" s="185">
        <f>O237*H237</f>
        <v>0.56000000000000005</v>
      </c>
      <c r="Q237" s="185">
        <v>0</v>
      </c>
      <c r="R237" s="185">
        <f>Q237*H237</f>
        <v>0</v>
      </c>
      <c r="S237" s="185">
        <v>0</v>
      </c>
      <c r="T237" s="186">
        <f>S237*H237</f>
        <v>0</v>
      </c>
      <c r="AR237" s="187" t="s">
        <v>158</v>
      </c>
      <c r="AT237" s="187" t="s">
        <v>153</v>
      </c>
      <c r="AU237" s="187" t="s">
        <v>80</v>
      </c>
      <c r="AY237" s="17" t="s">
        <v>151</v>
      </c>
      <c r="BE237" s="188">
        <f>IF(N237="základní",J237,0)</f>
        <v>0</v>
      </c>
      <c r="BF237" s="188">
        <f>IF(N237="snížená",J237,0)</f>
        <v>0</v>
      </c>
      <c r="BG237" s="188">
        <f>IF(N237="zákl. přenesená",J237,0)</f>
        <v>0</v>
      </c>
      <c r="BH237" s="188">
        <f>IF(N237="sníž. přenesená",J237,0)</f>
        <v>0</v>
      </c>
      <c r="BI237" s="188">
        <f>IF(N237="nulová",J237,0)</f>
        <v>0</v>
      </c>
      <c r="BJ237" s="17" t="s">
        <v>78</v>
      </c>
      <c r="BK237" s="188">
        <f>ROUND(I237*H237,2)</f>
        <v>0</v>
      </c>
      <c r="BL237" s="17" t="s">
        <v>158</v>
      </c>
      <c r="BM237" s="187" t="s">
        <v>1031</v>
      </c>
    </row>
    <row r="238" spans="2:65" s="1" customFormat="1" ht="16.5" customHeight="1">
      <c r="B238" s="31"/>
      <c r="C238" s="219" t="s">
        <v>297</v>
      </c>
      <c r="D238" s="219" t="s">
        <v>279</v>
      </c>
      <c r="E238" s="220" t="s">
        <v>1032</v>
      </c>
      <c r="F238" s="221" t="s">
        <v>1033</v>
      </c>
      <c r="G238" s="222" t="s">
        <v>173</v>
      </c>
      <c r="H238" s="223">
        <v>11</v>
      </c>
      <c r="I238" s="224"/>
      <c r="J238" s="224">
        <f>ROUND(I238*H238,2)</f>
        <v>0</v>
      </c>
      <c r="K238" s="221" t="s">
        <v>157</v>
      </c>
      <c r="L238" s="225"/>
      <c r="M238" s="226" t="s">
        <v>1</v>
      </c>
      <c r="N238" s="227" t="s">
        <v>36</v>
      </c>
      <c r="O238" s="185">
        <v>0</v>
      </c>
      <c r="P238" s="185">
        <f>O238*H238</f>
        <v>0</v>
      </c>
      <c r="Q238" s="185">
        <v>2.7999999999999998E-4</v>
      </c>
      <c r="R238" s="185">
        <f>Q238*H238</f>
        <v>3.0799999999999998E-3</v>
      </c>
      <c r="S238" s="185">
        <v>0</v>
      </c>
      <c r="T238" s="186">
        <f>S238*H238</f>
        <v>0</v>
      </c>
      <c r="AR238" s="187" t="s">
        <v>177</v>
      </c>
      <c r="AT238" s="187" t="s">
        <v>279</v>
      </c>
      <c r="AU238" s="187" t="s">
        <v>80</v>
      </c>
      <c r="AY238" s="17" t="s">
        <v>151</v>
      </c>
      <c r="BE238" s="188">
        <f>IF(N238="základní",J238,0)</f>
        <v>0</v>
      </c>
      <c r="BF238" s="188">
        <f>IF(N238="snížená",J238,0)</f>
        <v>0</v>
      </c>
      <c r="BG238" s="188">
        <f>IF(N238="zákl. přenesená",J238,0)</f>
        <v>0</v>
      </c>
      <c r="BH238" s="188">
        <f>IF(N238="sníž. přenesená",J238,0)</f>
        <v>0</v>
      </c>
      <c r="BI238" s="188">
        <f>IF(N238="nulová",J238,0)</f>
        <v>0</v>
      </c>
      <c r="BJ238" s="17" t="s">
        <v>78</v>
      </c>
      <c r="BK238" s="188">
        <f>ROUND(I238*H238,2)</f>
        <v>0</v>
      </c>
      <c r="BL238" s="17" t="s">
        <v>158</v>
      </c>
      <c r="BM238" s="187" t="s">
        <v>1034</v>
      </c>
    </row>
    <row r="239" spans="2:65" s="12" customFormat="1" ht="11.25">
      <c r="B239" s="189"/>
      <c r="C239" s="190"/>
      <c r="D239" s="191" t="s">
        <v>160</v>
      </c>
      <c r="E239" s="192" t="s">
        <v>1</v>
      </c>
      <c r="F239" s="193" t="s">
        <v>487</v>
      </c>
      <c r="G239" s="190"/>
      <c r="H239" s="192" t="s">
        <v>1</v>
      </c>
      <c r="I239" s="190"/>
      <c r="J239" s="190"/>
      <c r="K239" s="190"/>
      <c r="L239" s="194"/>
      <c r="M239" s="195"/>
      <c r="N239" s="196"/>
      <c r="O239" s="196"/>
      <c r="P239" s="196"/>
      <c r="Q239" s="196"/>
      <c r="R239" s="196"/>
      <c r="S239" s="196"/>
      <c r="T239" s="197"/>
      <c r="AT239" s="198" t="s">
        <v>160</v>
      </c>
      <c r="AU239" s="198" t="s">
        <v>80</v>
      </c>
      <c r="AV239" s="12" t="s">
        <v>78</v>
      </c>
      <c r="AW239" s="12" t="s">
        <v>27</v>
      </c>
      <c r="AX239" s="12" t="s">
        <v>71</v>
      </c>
      <c r="AY239" s="198" t="s">
        <v>151</v>
      </c>
    </row>
    <row r="240" spans="2:65" s="13" customFormat="1" ht="11.25">
      <c r="B240" s="199"/>
      <c r="C240" s="200"/>
      <c r="D240" s="191" t="s">
        <v>160</v>
      </c>
      <c r="E240" s="201" t="s">
        <v>1</v>
      </c>
      <c r="F240" s="202" t="s">
        <v>1035</v>
      </c>
      <c r="G240" s="200"/>
      <c r="H240" s="203">
        <v>11</v>
      </c>
      <c r="I240" s="200"/>
      <c r="J240" s="200"/>
      <c r="K240" s="200"/>
      <c r="L240" s="204"/>
      <c r="M240" s="205"/>
      <c r="N240" s="206"/>
      <c r="O240" s="206"/>
      <c r="P240" s="206"/>
      <c r="Q240" s="206"/>
      <c r="R240" s="206"/>
      <c r="S240" s="206"/>
      <c r="T240" s="207"/>
      <c r="AT240" s="208" t="s">
        <v>160</v>
      </c>
      <c r="AU240" s="208" t="s">
        <v>80</v>
      </c>
      <c r="AV240" s="13" t="s">
        <v>80</v>
      </c>
      <c r="AW240" s="13" t="s">
        <v>27</v>
      </c>
      <c r="AX240" s="13" t="s">
        <v>71</v>
      </c>
      <c r="AY240" s="208" t="s">
        <v>151</v>
      </c>
    </row>
    <row r="241" spans="2:65" s="14" customFormat="1" ht="11.25">
      <c r="B241" s="209"/>
      <c r="C241" s="210"/>
      <c r="D241" s="191" t="s">
        <v>160</v>
      </c>
      <c r="E241" s="211" t="s">
        <v>1</v>
      </c>
      <c r="F241" s="212" t="s">
        <v>165</v>
      </c>
      <c r="G241" s="210"/>
      <c r="H241" s="213">
        <v>11</v>
      </c>
      <c r="I241" s="210"/>
      <c r="J241" s="210"/>
      <c r="K241" s="210"/>
      <c r="L241" s="214"/>
      <c r="M241" s="215"/>
      <c r="N241" s="216"/>
      <c r="O241" s="216"/>
      <c r="P241" s="216"/>
      <c r="Q241" s="216"/>
      <c r="R241" s="216"/>
      <c r="S241" s="216"/>
      <c r="T241" s="217"/>
      <c r="AT241" s="218" t="s">
        <v>160</v>
      </c>
      <c r="AU241" s="218" t="s">
        <v>80</v>
      </c>
      <c r="AV241" s="14" t="s">
        <v>158</v>
      </c>
      <c r="AW241" s="14" t="s">
        <v>27</v>
      </c>
      <c r="AX241" s="14" t="s">
        <v>78</v>
      </c>
      <c r="AY241" s="218" t="s">
        <v>151</v>
      </c>
    </row>
    <row r="242" spans="2:65" s="1" customFormat="1" ht="24" customHeight="1">
      <c r="B242" s="31"/>
      <c r="C242" s="177" t="s">
        <v>681</v>
      </c>
      <c r="D242" s="177" t="s">
        <v>153</v>
      </c>
      <c r="E242" s="178" t="s">
        <v>1036</v>
      </c>
      <c r="F242" s="179" t="s">
        <v>1037</v>
      </c>
      <c r="G242" s="180" t="s">
        <v>369</v>
      </c>
      <c r="H242" s="181">
        <v>1</v>
      </c>
      <c r="I242" s="182"/>
      <c r="J242" s="182">
        <f t="shared" ref="J242:J247" si="0">ROUND(I242*H242,2)</f>
        <v>0</v>
      </c>
      <c r="K242" s="179" t="s">
        <v>383</v>
      </c>
      <c r="L242" s="35"/>
      <c r="M242" s="183" t="s">
        <v>1</v>
      </c>
      <c r="N242" s="184" t="s">
        <v>36</v>
      </c>
      <c r="O242" s="185">
        <v>0.71699999999999997</v>
      </c>
      <c r="P242" s="185">
        <f t="shared" ref="P242:P247" si="1">O242*H242</f>
        <v>0.71699999999999997</v>
      </c>
      <c r="Q242" s="185">
        <v>0</v>
      </c>
      <c r="R242" s="185">
        <f t="shared" ref="R242:R247" si="2">Q242*H242</f>
        <v>0</v>
      </c>
      <c r="S242" s="185">
        <v>0</v>
      </c>
      <c r="T242" s="186">
        <f t="shared" ref="T242:T247" si="3">S242*H242</f>
        <v>0</v>
      </c>
      <c r="AR242" s="187" t="s">
        <v>158</v>
      </c>
      <c r="AT242" s="187" t="s">
        <v>153</v>
      </c>
      <c r="AU242" s="187" t="s">
        <v>80</v>
      </c>
      <c r="AY242" s="17" t="s">
        <v>151</v>
      </c>
      <c r="BE242" s="188">
        <f t="shared" ref="BE242:BE247" si="4">IF(N242="základní",J242,0)</f>
        <v>0</v>
      </c>
      <c r="BF242" s="188">
        <f t="shared" ref="BF242:BF247" si="5">IF(N242="snížená",J242,0)</f>
        <v>0</v>
      </c>
      <c r="BG242" s="188">
        <f t="shared" ref="BG242:BG247" si="6">IF(N242="zákl. přenesená",J242,0)</f>
        <v>0</v>
      </c>
      <c r="BH242" s="188">
        <f t="shared" ref="BH242:BH247" si="7">IF(N242="sníž. přenesená",J242,0)</f>
        <v>0</v>
      </c>
      <c r="BI242" s="188">
        <f t="shared" ref="BI242:BI247" si="8">IF(N242="nulová",J242,0)</f>
        <v>0</v>
      </c>
      <c r="BJ242" s="17" t="s">
        <v>78</v>
      </c>
      <c r="BK242" s="188">
        <f t="shared" ref="BK242:BK247" si="9">ROUND(I242*H242,2)</f>
        <v>0</v>
      </c>
      <c r="BL242" s="17" t="s">
        <v>158</v>
      </c>
      <c r="BM242" s="187" t="s">
        <v>1038</v>
      </c>
    </row>
    <row r="243" spans="2:65" s="1" customFormat="1" ht="16.5" customHeight="1">
      <c r="B243" s="31"/>
      <c r="C243" s="219" t="s">
        <v>684</v>
      </c>
      <c r="D243" s="219" t="s">
        <v>279</v>
      </c>
      <c r="E243" s="220" t="s">
        <v>1039</v>
      </c>
      <c r="F243" s="221" t="s">
        <v>1040</v>
      </c>
      <c r="G243" s="222" t="s">
        <v>369</v>
      </c>
      <c r="H243" s="223">
        <v>1</v>
      </c>
      <c r="I243" s="224"/>
      <c r="J243" s="224">
        <f t="shared" si="0"/>
        <v>0</v>
      </c>
      <c r="K243" s="221" t="s">
        <v>383</v>
      </c>
      <c r="L243" s="225"/>
      <c r="M243" s="226" t="s">
        <v>1</v>
      </c>
      <c r="N243" s="227" t="s">
        <v>36</v>
      </c>
      <c r="O243" s="185">
        <v>0</v>
      </c>
      <c r="P243" s="185">
        <f t="shared" si="1"/>
        <v>0</v>
      </c>
      <c r="Q243" s="185">
        <v>7.9000000000000001E-4</v>
      </c>
      <c r="R243" s="185">
        <f t="shared" si="2"/>
        <v>7.9000000000000001E-4</v>
      </c>
      <c r="S243" s="185">
        <v>0</v>
      </c>
      <c r="T243" s="186">
        <f t="shared" si="3"/>
        <v>0</v>
      </c>
      <c r="AR243" s="187" t="s">
        <v>177</v>
      </c>
      <c r="AT243" s="187" t="s">
        <v>279</v>
      </c>
      <c r="AU243" s="187" t="s">
        <v>80</v>
      </c>
      <c r="AY243" s="17" t="s">
        <v>151</v>
      </c>
      <c r="BE243" s="188">
        <f t="shared" si="4"/>
        <v>0</v>
      </c>
      <c r="BF243" s="188">
        <f t="shared" si="5"/>
        <v>0</v>
      </c>
      <c r="BG243" s="188">
        <f t="shared" si="6"/>
        <v>0</v>
      </c>
      <c r="BH243" s="188">
        <f t="shared" si="7"/>
        <v>0</v>
      </c>
      <c r="BI243" s="188">
        <f t="shared" si="8"/>
        <v>0</v>
      </c>
      <c r="BJ243" s="17" t="s">
        <v>78</v>
      </c>
      <c r="BK243" s="188">
        <f t="shared" si="9"/>
        <v>0</v>
      </c>
      <c r="BL243" s="17" t="s">
        <v>158</v>
      </c>
      <c r="BM243" s="187" t="s">
        <v>1041</v>
      </c>
    </row>
    <row r="244" spans="2:65" s="1" customFormat="1" ht="24" customHeight="1">
      <c r="B244" s="31"/>
      <c r="C244" s="177" t="s">
        <v>304</v>
      </c>
      <c r="D244" s="177" t="s">
        <v>153</v>
      </c>
      <c r="E244" s="178" t="s">
        <v>1042</v>
      </c>
      <c r="F244" s="179" t="s">
        <v>1043</v>
      </c>
      <c r="G244" s="180" t="s">
        <v>369</v>
      </c>
      <c r="H244" s="181">
        <v>1</v>
      </c>
      <c r="I244" s="182"/>
      <c r="J244" s="182">
        <f t="shared" si="0"/>
        <v>0</v>
      </c>
      <c r="K244" s="179" t="s">
        <v>157</v>
      </c>
      <c r="L244" s="35"/>
      <c r="M244" s="183" t="s">
        <v>1</v>
      </c>
      <c r="N244" s="184" t="s">
        <v>36</v>
      </c>
      <c r="O244" s="185">
        <v>0.38400000000000001</v>
      </c>
      <c r="P244" s="185">
        <f t="shared" si="1"/>
        <v>0.38400000000000001</v>
      </c>
      <c r="Q244" s="185">
        <v>2.0000000000000002E-5</v>
      </c>
      <c r="R244" s="185">
        <f t="shared" si="2"/>
        <v>2.0000000000000002E-5</v>
      </c>
      <c r="S244" s="185">
        <v>0</v>
      </c>
      <c r="T244" s="186">
        <f t="shared" si="3"/>
        <v>0</v>
      </c>
      <c r="AR244" s="187" t="s">
        <v>158</v>
      </c>
      <c r="AT244" s="187" t="s">
        <v>153</v>
      </c>
      <c r="AU244" s="187" t="s">
        <v>80</v>
      </c>
      <c r="AY244" s="17" t="s">
        <v>151</v>
      </c>
      <c r="BE244" s="188">
        <f t="shared" si="4"/>
        <v>0</v>
      </c>
      <c r="BF244" s="188">
        <f t="shared" si="5"/>
        <v>0</v>
      </c>
      <c r="BG244" s="188">
        <f t="shared" si="6"/>
        <v>0</v>
      </c>
      <c r="BH244" s="188">
        <f t="shared" si="7"/>
        <v>0</v>
      </c>
      <c r="BI244" s="188">
        <f t="shared" si="8"/>
        <v>0</v>
      </c>
      <c r="BJ244" s="17" t="s">
        <v>78</v>
      </c>
      <c r="BK244" s="188">
        <f t="shared" si="9"/>
        <v>0</v>
      </c>
      <c r="BL244" s="17" t="s">
        <v>158</v>
      </c>
      <c r="BM244" s="187" t="s">
        <v>1044</v>
      </c>
    </row>
    <row r="245" spans="2:65" s="1" customFormat="1" ht="16.5" customHeight="1">
      <c r="B245" s="31"/>
      <c r="C245" s="219" t="s">
        <v>310</v>
      </c>
      <c r="D245" s="219" t="s">
        <v>279</v>
      </c>
      <c r="E245" s="220" t="s">
        <v>1045</v>
      </c>
      <c r="F245" s="221" t="s">
        <v>1046</v>
      </c>
      <c r="G245" s="222" t="s">
        <v>369</v>
      </c>
      <c r="H245" s="223">
        <v>1</v>
      </c>
      <c r="I245" s="224"/>
      <c r="J245" s="224">
        <f t="shared" si="0"/>
        <v>0</v>
      </c>
      <c r="K245" s="221" t="s">
        <v>1</v>
      </c>
      <c r="L245" s="225"/>
      <c r="M245" s="226" t="s">
        <v>1</v>
      </c>
      <c r="N245" s="227" t="s">
        <v>36</v>
      </c>
      <c r="O245" s="185">
        <v>0</v>
      </c>
      <c r="P245" s="185">
        <f t="shared" si="1"/>
        <v>0</v>
      </c>
      <c r="Q245" s="185">
        <v>0</v>
      </c>
      <c r="R245" s="185">
        <f t="shared" si="2"/>
        <v>0</v>
      </c>
      <c r="S245" s="185">
        <v>0</v>
      </c>
      <c r="T245" s="186">
        <f t="shared" si="3"/>
        <v>0</v>
      </c>
      <c r="AR245" s="187" t="s">
        <v>177</v>
      </c>
      <c r="AT245" s="187" t="s">
        <v>279</v>
      </c>
      <c r="AU245" s="187" t="s">
        <v>80</v>
      </c>
      <c r="AY245" s="17" t="s">
        <v>151</v>
      </c>
      <c r="BE245" s="188">
        <f t="shared" si="4"/>
        <v>0</v>
      </c>
      <c r="BF245" s="188">
        <f t="shared" si="5"/>
        <v>0</v>
      </c>
      <c r="BG245" s="188">
        <f t="shared" si="6"/>
        <v>0</v>
      </c>
      <c r="BH245" s="188">
        <f t="shared" si="7"/>
        <v>0</v>
      </c>
      <c r="BI245" s="188">
        <f t="shared" si="8"/>
        <v>0</v>
      </c>
      <c r="BJ245" s="17" t="s">
        <v>78</v>
      </c>
      <c r="BK245" s="188">
        <f t="shared" si="9"/>
        <v>0</v>
      </c>
      <c r="BL245" s="17" t="s">
        <v>158</v>
      </c>
      <c r="BM245" s="187" t="s">
        <v>1047</v>
      </c>
    </row>
    <row r="246" spans="2:65" s="1" customFormat="1" ht="16.5" customHeight="1">
      <c r="B246" s="31"/>
      <c r="C246" s="219" t="s">
        <v>316</v>
      </c>
      <c r="D246" s="219" t="s">
        <v>279</v>
      </c>
      <c r="E246" s="220" t="s">
        <v>1048</v>
      </c>
      <c r="F246" s="221" t="s">
        <v>1049</v>
      </c>
      <c r="G246" s="222" t="s">
        <v>369</v>
      </c>
      <c r="H246" s="223">
        <v>1</v>
      </c>
      <c r="I246" s="224"/>
      <c r="J246" s="224">
        <f t="shared" si="0"/>
        <v>0</v>
      </c>
      <c r="K246" s="221" t="s">
        <v>1</v>
      </c>
      <c r="L246" s="225"/>
      <c r="M246" s="226" t="s">
        <v>1</v>
      </c>
      <c r="N246" s="227" t="s">
        <v>36</v>
      </c>
      <c r="O246" s="185">
        <v>0</v>
      </c>
      <c r="P246" s="185">
        <f t="shared" si="1"/>
        <v>0</v>
      </c>
      <c r="Q246" s="185">
        <v>0</v>
      </c>
      <c r="R246" s="185">
        <f t="shared" si="2"/>
        <v>0</v>
      </c>
      <c r="S246" s="185">
        <v>0</v>
      </c>
      <c r="T246" s="186">
        <f t="shared" si="3"/>
        <v>0</v>
      </c>
      <c r="AR246" s="187" t="s">
        <v>177</v>
      </c>
      <c r="AT246" s="187" t="s">
        <v>279</v>
      </c>
      <c r="AU246" s="187" t="s">
        <v>80</v>
      </c>
      <c r="AY246" s="17" t="s">
        <v>151</v>
      </c>
      <c r="BE246" s="188">
        <f t="shared" si="4"/>
        <v>0</v>
      </c>
      <c r="BF246" s="188">
        <f t="shared" si="5"/>
        <v>0</v>
      </c>
      <c r="BG246" s="188">
        <f t="shared" si="6"/>
        <v>0</v>
      </c>
      <c r="BH246" s="188">
        <f t="shared" si="7"/>
        <v>0</v>
      </c>
      <c r="BI246" s="188">
        <f t="shared" si="8"/>
        <v>0</v>
      </c>
      <c r="BJ246" s="17" t="s">
        <v>78</v>
      </c>
      <c r="BK246" s="188">
        <f t="shared" si="9"/>
        <v>0</v>
      </c>
      <c r="BL246" s="17" t="s">
        <v>158</v>
      </c>
      <c r="BM246" s="187" t="s">
        <v>1050</v>
      </c>
    </row>
    <row r="247" spans="2:65" s="1" customFormat="1" ht="24" customHeight="1">
      <c r="B247" s="31"/>
      <c r="C247" s="177" t="s">
        <v>688</v>
      </c>
      <c r="D247" s="177" t="s">
        <v>153</v>
      </c>
      <c r="E247" s="178" t="s">
        <v>494</v>
      </c>
      <c r="F247" s="179" t="s">
        <v>495</v>
      </c>
      <c r="G247" s="180" t="s">
        <v>173</v>
      </c>
      <c r="H247" s="181">
        <v>11</v>
      </c>
      <c r="I247" s="182"/>
      <c r="J247" s="182">
        <f t="shared" si="0"/>
        <v>0</v>
      </c>
      <c r="K247" s="179" t="s">
        <v>157</v>
      </c>
      <c r="L247" s="35"/>
      <c r="M247" s="183" t="s">
        <v>1</v>
      </c>
      <c r="N247" s="184" t="s">
        <v>36</v>
      </c>
      <c r="O247" s="185">
        <v>0.105</v>
      </c>
      <c r="P247" s="185">
        <f t="shared" si="1"/>
        <v>1.155</v>
      </c>
      <c r="Q247" s="185">
        <v>0</v>
      </c>
      <c r="R247" s="185">
        <f t="shared" si="2"/>
        <v>0</v>
      </c>
      <c r="S247" s="185">
        <v>0</v>
      </c>
      <c r="T247" s="186">
        <f t="shared" si="3"/>
        <v>0</v>
      </c>
      <c r="AR247" s="187" t="s">
        <v>158</v>
      </c>
      <c r="AT247" s="187" t="s">
        <v>153</v>
      </c>
      <c r="AU247" s="187" t="s">
        <v>80</v>
      </c>
      <c r="AY247" s="17" t="s">
        <v>151</v>
      </c>
      <c r="BE247" s="188">
        <f t="shared" si="4"/>
        <v>0</v>
      </c>
      <c r="BF247" s="188">
        <f t="shared" si="5"/>
        <v>0</v>
      </c>
      <c r="BG247" s="188">
        <f t="shared" si="6"/>
        <v>0</v>
      </c>
      <c r="BH247" s="188">
        <f t="shared" si="7"/>
        <v>0</v>
      </c>
      <c r="BI247" s="188">
        <f t="shared" si="8"/>
        <v>0</v>
      </c>
      <c r="BJ247" s="17" t="s">
        <v>78</v>
      </c>
      <c r="BK247" s="188">
        <f t="shared" si="9"/>
        <v>0</v>
      </c>
      <c r="BL247" s="17" t="s">
        <v>158</v>
      </c>
      <c r="BM247" s="187" t="s">
        <v>1051</v>
      </c>
    </row>
    <row r="248" spans="2:65" s="12" customFormat="1" ht="11.25">
      <c r="B248" s="189"/>
      <c r="C248" s="190"/>
      <c r="D248" s="191" t="s">
        <v>160</v>
      </c>
      <c r="E248" s="192" t="s">
        <v>1</v>
      </c>
      <c r="F248" s="193" t="s">
        <v>475</v>
      </c>
      <c r="G248" s="190"/>
      <c r="H248" s="192" t="s">
        <v>1</v>
      </c>
      <c r="I248" s="190"/>
      <c r="J248" s="190"/>
      <c r="K248" s="190"/>
      <c r="L248" s="194"/>
      <c r="M248" s="195"/>
      <c r="N248" s="196"/>
      <c r="O248" s="196"/>
      <c r="P248" s="196"/>
      <c r="Q248" s="196"/>
      <c r="R248" s="196"/>
      <c r="S248" s="196"/>
      <c r="T248" s="197"/>
      <c r="AT248" s="198" t="s">
        <v>160</v>
      </c>
      <c r="AU248" s="198" t="s">
        <v>80</v>
      </c>
      <c r="AV248" s="12" t="s">
        <v>78</v>
      </c>
      <c r="AW248" s="12" t="s">
        <v>27</v>
      </c>
      <c r="AX248" s="12" t="s">
        <v>71</v>
      </c>
      <c r="AY248" s="198" t="s">
        <v>151</v>
      </c>
    </row>
    <row r="249" spans="2:65" s="13" customFormat="1" ht="11.25">
      <c r="B249" s="199"/>
      <c r="C249" s="200"/>
      <c r="D249" s="191" t="s">
        <v>160</v>
      </c>
      <c r="E249" s="201" t="s">
        <v>1</v>
      </c>
      <c r="F249" s="202" t="s">
        <v>1035</v>
      </c>
      <c r="G249" s="200"/>
      <c r="H249" s="203">
        <v>11</v>
      </c>
      <c r="I249" s="200"/>
      <c r="J249" s="200"/>
      <c r="K249" s="200"/>
      <c r="L249" s="204"/>
      <c r="M249" s="205"/>
      <c r="N249" s="206"/>
      <c r="O249" s="206"/>
      <c r="P249" s="206"/>
      <c r="Q249" s="206"/>
      <c r="R249" s="206"/>
      <c r="S249" s="206"/>
      <c r="T249" s="207"/>
      <c r="AT249" s="208" t="s">
        <v>160</v>
      </c>
      <c r="AU249" s="208" t="s">
        <v>80</v>
      </c>
      <c r="AV249" s="13" t="s">
        <v>80</v>
      </c>
      <c r="AW249" s="13" t="s">
        <v>27</v>
      </c>
      <c r="AX249" s="13" t="s">
        <v>71</v>
      </c>
      <c r="AY249" s="208" t="s">
        <v>151</v>
      </c>
    </row>
    <row r="250" spans="2:65" s="14" customFormat="1" ht="11.25">
      <c r="B250" s="209"/>
      <c r="C250" s="210"/>
      <c r="D250" s="191" t="s">
        <v>160</v>
      </c>
      <c r="E250" s="211" t="s">
        <v>1</v>
      </c>
      <c r="F250" s="212" t="s">
        <v>165</v>
      </c>
      <c r="G250" s="210"/>
      <c r="H250" s="213">
        <v>11</v>
      </c>
      <c r="I250" s="210"/>
      <c r="J250" s="210"/>
      <c r="K250" s="210"/>
      <c r="L250" s="214"/>
      <c r="M250" s="215"/>
      <c r="N250" s="216"/>
      <c r="O250" s="216"/>
      <c r="P250" s="216"/>
      <c r="Q250" s="216"/>
      <c r="R250" s="216"/>
      <c r="S250" s="216"/>
      <c r="T250" s="217"/>
      <c r="AT250" s="218" t="s">
        <v>160</v>
      </c>
      <c r="AU250" s="218" t="s">
        <v>80</v>
      </c>
      <c r="AV250" s="14" t="s">
        <v>158</v>
      </c>
      <c r="AW250" s="14" t="s">
        <v>27</v>
      </c>
      <c r="AX250" s="14" t="s">
        <v>78</v>
      </c>
      <c r="AY250" s="218" t="s">
        <v>151</v>
      </c>
    </row>
    <row r="251" spans="2:65" s="1" customFormat="1" ht="16.5" customHeight="1">
      <c r="B251" s="31"/>
      <c r="C251" s="177" t="s">
        <v>691</v>
      </c>
      <c r="D251" s="177" t="s">
        <v>153</v>
      </c>
      <c r="E251" s="178" t="s">
        <v>498</v>
      </c>
      <c r="F251" s="179" t="s">
        <v>499</v>
      </c>
      <c r="G251" s="180" t="s">
        <v>369</v>
      </c>
      <c r="H251" s="181">
        <v>1</v>
      </c>
      <c r="I251" s="182"/>
      <c r="J251" s="182">
        <f>ROUND(I251*H251,2)</f>
        <v>0</v>
      </c>
      <c r="K251" s="179" t="s">
        <v>370</v>
      </c>
      <c r="L251" s="35"/>
      <c r="M251" s="183" t="s">
        <v>1</v>
      </c>
      <c r="N251" s="184" t="s">
        <v>36</v>
      </c>
      <c r="O251" s="185">
        <v>0.33600000000000002</v>
      </c>
      <c r="P251" s="185">
        <f>O251*H251</f>
        <v>0.33600000000000002</v>
      </c>
      <c r="Q251" s="185">
        <v>3.1E-4</v>
      </c>
      <c r="R251" s="185">
        <f>Q251*H251</f>
        <v>3.1E-4</v>
      </c>
      <c r="S251" s="185">
        <v>0</v>
      </c>
      <c r="T251" s="186">
        <f>S251*H251</f>
        <v>0</v>
      </c>
      <c r="AR251" s="187" t="s">
        <v>158</v>
      </c>
      <c r="AT251" s="187" t="s">
        <v>153</v>
      </c>
      <c r="AU251" s="187" t="s">
        <v>80</v>
      </c>
      <c r="AY251" s="17" t="s">
        <v>151</v>
      </c>
      <c r="BE251" s="188">
        <f>IF(N251="základní",J251,0)</f>
        <v>0</v>
      </c>
      <c r="BF251" s="188">
        <f>IF(N251="snížená",J251,0)</f>
        <v>0</v>
      </c>
      <c r="BG251" s="188">
        <f>IF(N251="zákl. přenesená",J251,0)</f>
        <v>0</v>
      </c>
      <c r="BH251" s="188">
        <f>IF(N251="sníž. přenesená",J251,0)</f>
        <v>0</v>
      </c>
      <c r="BI251" s="188">
        <f>IF(N251="nulová",J251,0)</f>
        <v>0</v>
      </c>
      <c r="BJ251" s="17" t="s">
        <v>78</v>
      </c>
      <c r="BK251" s="188">
        <f>ROUND(I251*H251,2)</f>
        <v>0</v>
      </c>
      <c r="BL251" s="17" t="s">
        <v>158</v>
      </c>
      <c r="BM251" s="187" t="s">
        <v>1052</v>
      </c>
    </row>
    <row r="252" spans="2:65" s="12" customFormat="1" ht="11.25">
      <c r="B252" s="189"/>
      <c r="C252" s="190"/>
      <c r="D252" s="191" t="s">
        <v>160</v>
      </c>
      <c r="E252" s="192" t="s">
        <v>1</v>
      </c>
      <c r="F252" s="193" t="s">
        <v>501</v>
      </c>
      <c r="G252" s="190"/>
      <c r="H252" s="192" t="s">
        <v>1</v>
      </c>
      <c r="I252" s="190"/>
      <c r="J252" s="190"/>
      <c r="K252" s="190"/>
      <c r="L252" s="194"/>
      <c r="M252" s="195"/>
      <c r="N252" s="196"/>
      <c r="O252" s="196"/>
      <c r="P252" s="196"/>
      <c r="Q252" s="196"/>
      <c r="R252" s="196"/>
      <c r="S252" s="196"/>
      <c r="T252" s="197"/>
      <c r="AT252" s="198" t="s">
        <v>160</v>
      </c>
      <c r="AU252" s="198" t="s">
        <v>80</v>
      </c>
      <c r="AV252" s="12" t="s">
        <v>78</v>
      </c>
      <c r="AW252" s="12" t="s">
        <v>27</v>
      </c>
      <c r="AX252" s="12" t="s">
        <v>71</v>
      </c>
      <c r="AY252" s="198" t="s">
        <v>151</v>
      </c>
    </row>
    <row r="253" spans="2:65" s="13" customFormat="1" ht="11.25">
      <c r="B253" s="199"/>
      <c r="C253" s="200"/>
      <c r="D253" s="191" t="s">
        <v>160</v>
      </c>
      <c r="E253" s="201" t="s">
        <v>1</v>
      </c>
      <c r="F253" s="202" t="s">
        <v>78</v>
      </c>
      <c r="G253" s="200"/>
      <c r="H253" s="203">
        <v>1</v>
      </c>
      <c r="I253" s="200"/>
      <c r="J253" s="200"/>
      <c r="K253" s="200"/>
      <c r="L253" s="204"/>
      <c r="M253" s="205"/>
      <c r="N253" s="206"/>
      <c r="O253" s="206"/>
      <c r="P253" s="206"/>
      <c r="Q253" s="206"/>
      <c r="R253" s="206"/>
      <c r="S253" s="206"/>
      <c r="T253" s="207"/>
      <c r="AT253" s="208" t="s">
        <v>160</v>
      </c>
      <c r="AU253" s="208" t="s">
        <v>80</v>
      </c>
      <c r="AV253" s="13" t="s">
        <v>80</v>
      </c>
      <c r="AW253" s="13" t="s">
        <v>27</v>
      </c>
      <c r="AX253" s="13" t="s">
        <v>71</v>
      </c>
      <c r="AY253" s="208" t="s">
        <v>151</v>
      </c>
    </row>
    <row r="254" spans="2:65" s="14" customFormat="1" ht="11.25">
      <c r="B254" s="209"/>
      <c r="C254" s="210"/>
      <c r="D254" s="191" t="s">
        <v>160</v>
      </c>
      <c r="E254" s="211" t="s">
        <v>1</v>
      </c>
      <c r="F254" s="212" t="s">
        <v>165</v>
      </c>
      <c r="G254" s="210"/>
      <c r="H254" s="213">
        <v>1</v>
      </c>
      <c r="I254" s="210"/>
      <c r="J254" s="210"/>
      <c r="K254" s="210"/>
      <c r="L254" s="214"/>
      <c r="M254" s="215"/>
      <c r="N254" s="216"/>
      <c r="O254" s="216"/>
      <c r="P254" s="216"/>
      <c r="Q254" s="216"/>
      <c r="R254" s="216"/>
      <c r="S254" s="216"/>
      <c r="T254" s="217"/>
      <c r="AT254" s="218" t="s">
        <v>160</v>
      </c>
      <c r="AU254" s="218" t="s">
        <v>80</v>
      </c>
      <c r="AV254" s="14" t="s">
        <v>158</v>
      </c>
      <c r="AW254" s="14" t="s">
        <v>27</v>
      </c>
      <c r="AX254" s="14" t="s">
        <v>78</v>
      </c>
      <c r="AY254" s="218" t="s">
        <v>151</v>
      </c>
    </row>
    <row r="255" spans="2:65" s="1" customFormat="1" ht="16.5" customHeight="1">
      <c r="B255" s="31"/>
      <c r="C255" s="177" t="s">
        <v>394</v>
      </c>
      <c r="D255" s="177" t="s">
        <v>153</v>
      </c>
      <c r="E255" s="178" t="s">
        <v>503</v>
      </c>
      <c r="F255" s="179" t="s">
        <v>504</v>
      </c>
      <c r="G255" s="180" t="s">
        <v>173</v>
      </c>
      <c r="H255" s="181">
        <v>10</v>
      </c>
      <c r="I255" s="182"/>
      <c r="J255" s="182">
        <f>ROUND(I255*H255,2)</f>
        <v>0</v>
      </c>
      <c r="K255" s="179" t="s">
        <v>157</v>
      </c>
      <c r="L255" s="35"/>
      <c r="M255" s="183" t="s">
        <v>1</v>
      </c>
      <c r="N255" s="184" t="s">
        <v>36</v>
      </c>
      <c r="O255" s="185">
        <v>5.3999999999999999E-2</v>
      </c>
      <c r="P255" s="185">
        <f>O255*H255</f>
        <v>0.54</v>
      </c>
      <c r="Q255" s="185">
        <v>1.9000000000000001E-4</v>
      </c>
      <c r="R255" s="185">
        <f>Q255*H255</f>
        <v>1.9000000000000002E-3</v>
      </c>
      <c r="S255" s="185">
        <v>0</v>
      </c>
      <c r="T255" s="186">
        <f>S255*H255</f>
        <v>0</v>
      </c>
      <c r="AR255" s="187" t="s">
        <v>158</v>
      </c>
      <c r="AT255" s="187" t="s">
        <v>153</v>
      </c>
      <c r="AU255" s="187" t="s">
        <v>80</v>
      </c>
      <c r="AY255" s="17" t="s">
        <v>151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17" t="s">
        <v>78</v>
      </c>
      <c r="BK255" s="188">
        <f>ROUND(I255*H255,2)</f>
        <v>0</v>
      </c>
      <c r="BL255" s="17" t="s">
        <v>158</v>
      </c>
      <c r="BM255" s="187" t="s">
        <v>1053</v>
      </c>
    </row>
    <row r="256" spans="2:65" s="1" customFormat="1" ht="16.5" customHeight="1">
      <c r="B256" s="31"/>
      <c r="C256" s="177" t="s">
        <v>634</v>
      </c>
      <c r="D256" s="177" t="s">
        <v>153</v>
      </c>
      <c r="E256" s="178" t="s">
        <v>511</v>
      </c>
      <c r="F256" s="179" t="s">
        <v>512</v>
      </c>
      <c r="G256" s="180" t="s">
        <v>173</v>
      </c>
      <c r="H256" s="181">
        <v>10</v>
      </c>
      <c r="I256" s="182"/>
      <c r="J256" s="182">
        <f>ROUND(I256*H256,2)</f>
        <v>0</v>
      </c>
      <c r="K256" s="179" t="s">
        <v>157</v>
      </c>
      <c r="L256" s="35"/>
      <c r="M256" s="183" t="s">
        <v>1</v>
      </c>
      <c r="N256" s="184" t="s">
        <v>36</v>
      </c>
      <c r="O256" s="185">
        <v>2.5000000000000001E-2</v>
      </c>
      <c r="P256" s="185">
        <f>O256*H256</f>
        <v>0.25</v>
      </c>
      <c r="Q256" s="185">
        <v>9.0000000000000006E-5</v>
      </c>
      <c r="R256" s="185">
        <f>Q256*H256</f>
        <v>9.0000000000000008E-4</v>
      </c>
      <c r="S256" s="185">
        <v>0</v>
      </c>
      <c r="T256" s="186">
        <f>S256*H256</f>
        <v>0</v>
      </c>
      <c r="AR256" s="187" t="s">
        <v>158</v>
      </c>
      <c r="AT256" s="187" t="s">
        <v>153</v>
      </c>
      <c r="AU256" s="187" t="s">
        <v>80</v>
      </c>
      <c r="AY256" s="17" t="s">
        <v>151</v>
      </c>
      <c r="BE256" s="188">
        <f>IF(N256="základní",J256,0)</f>
        <v>0</v>
      </c>
      <c r="BF256" s="188">
        <f>IF(N256="snížená",J256,0)</f>
        <v>0</v>
      </c>
      <c r="BG256" s="188">
        <f>IF(N256="zákl. přenesená",J256,0)</f>
        <v>0</v>
      </c>
      <c r="BH256" s="188">
        <f>IF(N256="sníž. přenesená",J256,0)</f>
        <v>0</v>
      </c>
      <c r="BI256" s="188">
        <f>IF(N256="nulová",J256,0)</f>
        <v>0</v>
      </c>
      <c r="BJ256" s="17" t="s">
        <v>78</v>
      </c>
      <c r="BK256" s="188">
        <f>ROUND(I256*H256,2)</f>
        <v>0</v>
      </c>
      <c r="BL256" s="17" t="s">
        <v>158</v>
      </c>
      <c r="BM256" s="187" t="s">
        <v>1054</v>
      </c>
    </row>
    <row r="257" spans="2:65" s="11" customFormat="1" ht="22.9" customHeight="1">
      <c r="B257" s="162"/>
      <c r="C257" s="163"/>
      <c r="D257" s="164" t="s">
        <v>70</v>
      </c>
      <c r="E257" s="175" t="s">
        <v>184</v>
      </c>
      <c r="F257" s="175" t="s">
        <v>515</v>
      </c>
      <c r="G257" s="163"/>
      <c r="H257" s="163"/>
      <c r="I257" s="163"/>
      <c r="J257" s="176">
        <f>BK257</f>
        <v>0</v>
      </c>
      <c r="K257" s="163"/>
      <c r="L257" s="167"/>
      <c r="M257" s="168"/>
      <c r="N257" s="169"/>
      <c r="O257" s="169"/>
      <c r="P257" s="170">
        <f>P258+SUM(P259:P282)</f>
        <v>6.2675960000000002</v>
      </c>
      <c r="Q257" s="169"/>
      <c r="R257" s="170">
        <f>R258+SUM(R259:R282)</f>
        <v>0</v>
      </c>
      <c r="S257" s="169"/>
      <c r="T257" s="171">
        <f>T258+SUM(T259:T282)</f>
        <v>1.95E-2</v>
      </c>
      <c r="AR257" s="172" t="s">
        <v>78</v>
      </c>
      <c r="AT257" s="173" t="s">
        <v>70</v>
      </c>
      <c r="AU257" s="173" t="s">
        <v>78</v>
      </c>
      <c r="AY257" s="172" t="s">
        <v>151</v>
      </c>
      <c r="BK257" s="174">
        <f>BK258+SUM(BK259:BK282)</f>
        <v>0</v>
      </c>
    </row>
    <row r="258" spans="2:65" s="1" customFormat="1" ht="16.5" customHeight="1">
      <c r="B258" s="31"/>
      <c r="C258" s="177" t="s">
        <v>636</v>
      </c>
      <c r="D258" s="177" t="s">
        <v>153</v>
      </c>
      <c r="E258" s="178" t="s">
        <v>1055</v>
      </c>
      <c r="F258" s="179" t="s">
        <v>1056</v>
      </c>
      <c r="G258" s="180" t="s">
        <v>173</v>
      </c>
      <c r="H258" s="181">
        <v>13</v>
      </c>
      <c r="I258" s="182"/>
      <c r="J258" s="182">
        <f>ROUND(I258*H258,2)</f>
        <v>0</v>
      </c>
      <c r="K258" s="179" t="s">
        <v>230</v>
      </c>
      <c r="L258" s="35"/>
      <c r="M258" s="183" t="s">
        <v>1</v>
      </c>
      <c r="N258" s="184" t="s">
        <v>36</v>
      </c>
      <c r="O258" s="185">
        <v>0.307</v>
      </c>
      <c r="P258" s="185">
        <f>O258*H258</f>
        <v>3.9910000000000001</v>
      </c>
      <c r="Q258" s="185">
        <v>0</v>
      </c>
      <c r="R258" s="185">
        <f>Q258*H258</f>
        <v>0</v>
      </c>
      <c r="S258" s="185">
        <v>0</v>
      </c>
      <c r="T258" s="186">
        <f>S258*H258</f>
        <v>0</v>
      </c>
      <c r="AR258" s="187" t="s">
        <v>158</v>
      </c>
      <c r="AT258" s="187" t="s">
        <v>153</v>
      </c>
      <c r="AU258" s="187" t="s">
        <v>80</v>
      </c>
      <c r="AY258" s="17" t="s">
        <v>151</v>
      </c>
      <c r="BE258" s="188">
        <f>IF(N258="základní",J258,0)</f>
        <v>0</v>
      </c>
      <c r="BF258" s="188">
        <f>IF(N258="snížená",J258,0)</f>
        <v>0</v>
      </c>
      <c r="BG258" s="188">
        <f>IF(N258="zákl. přenesená",J258,0)</f>
        <v>0</v>
      </c>
      <c r="BH258" s="188">
        <f>IF(N258="sníž. přenesená",J258,0)</f>
        <v>0</v>
      </c>
      <c r="BI258" s="188">
        <f>IF(N258="nulová",J258,0)</f>
        <v>0</v>
      </c>
      <c r="BJ258" s="17" t="s">
        <v>78</v>
      </c>
      <c r="BK258" s="188">
        <f>ROUND(I258*H258,2)</f>
        <v>0</v>
      </c>
      <c r="BL258" s="17" t="s">
        <v>158</v>
      </c>
      <c r="BM258" s="187" t="s">
        <v>1057</v>
      </c>
    </row>
    <row r="259" spans="2:65" s="12" customFormat="1" ht="11.25">
      <c r="B259" s="189"/>
      <c r="C259" s="190"/>
      <c r="D259" s="191" t="s">
        <v>160</v>
      </c>
      <c r="E259" s="192" t="s">
        <v>1</v>
      </c>
      <c r="F259" s="193" t="s">
        <v>1058</v>
      </c>
      <c r="G259" s="190"/>
      <c r="H259" s="192" t="s">
        <v>1</v>
      </c>
      <c r="I259" s="190"/>
      <c r="J259" s="190"/>
      <c r="K259" s="190"/>
      <c r="L259" s="194"/>
      <c r="M259" s="195"/>
      <c r="N259" s="196"/>
      <c r="O259" s="196"/>
      <c r="P259" s="196"/>
      <c r="Q259" s="196"/>
      <c r="R259" s="196"/>
      <c r="S259" s="196"/>
      <c r="T259" s="197"/>
      <c r="AT259" s="198" t="s">
        <v>160</v>
      </c>
      <c r="AU259" s="198" t="s">
        <v>80</v>
      </c>
      <c r="AV259" s="12" t="s">
        <v>78</v>
      </c>
      <c r="AW259" s="12" t="s">
        <v>27</v>
      </c>
      <c r="AX259" s="12" t="s">
        <v>71</v>
      </c>
      <c r="AY259" s="198" t="s">
        <v>151</v>
      </c>
    </row>
    <row r="260" spans="2:65" s="13" customFormat="1" ht="11.25">
      <c r="B260" s="199"/>
      <c r="C260" s="200"/>
      <c r="D260" s="191" t="s">
        <v>160</v>
      </c>
      <c r="E260" s="201" t="s">
        <v>1</v>
      </c>
      <c r="F260" s="202" t="s">
        <v>1059</v>
      </c>
      <c r="G260" s="200"/>
      <c r="H260" s="203">
        <v>13</v>
      </c>
      <c r="I260" s="200"/>
      <c r="J260" s="200"/>
      <c r="K260" s="200"/>
      <c r="L260" s="204"/>
      <c r="M260" s="205"/>
      <c r="N260" s="206"/>
      <c r="O260" s="206"/>
      <c r="P260" s="206"/>
      <c r="Q260" s="206"/>
      <c r="R260" s="206"/>
      <c r="S260" s="206"/>
      <c r="T260" s="207"/>
      <c r="AT260" s="208" t="s">
        <v>160</v>
      </c>
      <c r="AU260" s="208" t="s">
        <v>80</v>
      </c>
      <c r="AV260" s="13" t="s">
        <v>80</v>
      </c>
      <c r="AW260" s="13" t="s">
        <v>27</v>
      </c>
      <c r="AX260" s="13" t="s">
        <v>71</v>
      </c>
      <c r="AY260" s="208" t="s">
        <v>151</v>
      </c>
    </row>
    <row r="261" spans="2:65" s="14" customFormat="1" ht="11.25">
      <c r="B261" s="209"/>
      <c r="C261" s="210"/>
      <c r="D261" s="191" t="s">
        <v>160</v>
      </c>
      <c r="E261" s="211" t="s">
        <v>1</v>
      </c>
      <c r="F261" s="212" t="s">
        <v>165</v>
      </c>
      <c r="G261" s="210"/>
      <c r="H261" s="213">
        <v>13</v>
      </c>
      <c r="I261" s="210"/>
      <c r="J261" s="210"/>
      <c r="K261" s="210"/>
      <c r="L261" s="214"/>
      <c r="M261" s="215"/>
      <c r="N261" s="216"/>
      <c r="O261" s="216"/>
      <c r="P261" s="216"/>
      <c r="Q261" s="216"/>
      <c r="R261" s="216"/>
      <c r="S261" s="216"/>
      <c r="T261" s="217"/>
      <c r="AT261" s="218" t="s">
        <v>160</v>
      </c>
      <c r="AU261" s="218" t="s">
        <v>80</v>
      </c>
      <c r="AV261" s="14" t="s">
        <v>158</v>
      </c>
      <c r="AW261" s="14" t="s">
        <v>27</v>
      </c>
      <c r="AX261" s="14" t="s">
        <v>78</v>
      </c>
      <c r="AY261" s="218" t="s">
        <v>151</v>
      </c>
    </row>
    <row r="262" spans="2:65" s="1" customFormat="1" ht="24" customHeight="1">
      <c r="B262" s="31"/>
      <c r="C262" s="177" t="s">
        <v>329</v>
      </c>
      <c r="D262" s="177" t="s">
        <v>153</v>
      </c>
      <c r="E262" s="178" t="s">
        <v>714</v>
      </c>
      <c r="F262" s="179" t="s">
        <v>715</v>
      </c>
      <c r="G262" s="180" t="s">
        <v>173</v>
      </c>
      <c r="H262" s="181">
        <v>1.5</v>
      </c>
      <c r="I262" s="182"/>
      <c r="J262" s="182">
        <f>ROUND(I262*H262,2)</f>
        <v>0</v>
      </c>
      <c r="K262" s="179" t="s">
        <v>157</v>
      </c>
      <c r="L262" s="35"/>
      <c r="M262" s="183" t="s">
        <v>1</v>
      </c>
      <c r="N262" s="184" t="s">
        <v>36</v>
      </c>
      <c r="O262" s="185">
        <v>0.13300000000000001</v>
      </c>
      <c r="P262" s="185">
        <f>O262*H262</f>
        <v>0.19950000000000001</v>
      </c>
      <c r="Q262" s="185">
        <v>0</v>
      </c>
      <c r="R262" s="185">
        <f>Q262*H262</f>
        <v>0</v>
      </c>
      <c r="S262" s="185">
        <v>1.2999999999999999E-2</v>
      </c>
      <c r="T262" s="186">
        <f>S262*H262</f>
        <v>1.95E-2</v>
      </c>
      <c r="AR262" s="187" t="s">
        <v>158</v>
      </c>
      <c r="AT262" s="187" t="s">
        <v>153</v>
      </c>
      <c r="AU262" s="187" t="s">
        <v>80</v>
      </c>
      <c r="AY262" s="17" t="s">
        <v>151</v>
      </c>
      <c r="BE262" s="188">
        <f>IF(N262="základní",J262,0)</f>
        <v>0</v>
      </c>
      <c r="BF262" s="188">
        <f>IF(N262="snížená",J262,0)</f>
        <v>0</v>
      </c>
      <c r="BG262" s="188">
        <f>IF(N262="zákl. přenesená",J262,0)</f>
        <v>0</v>
      </c>
      <c r="BH262" s="188">
        <f>IF(N262="sníž. přenesená",J262,0)</f>
        <v>0</v>
      </c>
      <c r="BI262" s="188">
        <f>IF(N262="nulová",J262,0)</f>
        <v>0</v>
      </c>
      <c r="BJ262" s="17" t="s">
        <v>78</v>
      </c>
      <c r="BK262" s="188">
        <f>ROUND(I262*H262,2)</f>
        <v>0</v>
      </c>
      <c r="BL262" s="17" t="s">
        <v>158</v>
      </c>
      <c r="BM262" s="187" t="s">
        <v>1060</v>
      </c>
    </row>
    <row r="263" spans="2:65" s="12" customFormat="1" ht="11.25">
      <c r="B263" s="189"/>
      <c r="C263" s="190"/>
      <c r="D263" s="191" t="s">
        <v>160</v>
      </c>
      <c r="E263" s="192" t="s">
        <v>1</v>
      </c>
      <c r="F263" s="193" t="s">
        <v>1061</v>
      </c>
      <c r="G263" s="190"/>
      <c r="H263" s="192" t="s">
        <v>1</v>
      </c>
      <c r="I263" s="190"/>
      <c r="J263" s="190"/>
      <c r="K263" s="190"/>
      <c r="L263" s="194"/>
      <c r="M263" s="195"/>
      <c r="N263" s="196"/>
      <c r="O263" s="196"/>
      <c r="P263" s="196"/>
      <c r="Q263" s="196"/>
      <c r="R263" s="196"/>
      <c r="S263" s="196"/>
      <c r="T263" s="197"/>
      <c r="AT263" s="198" t="s">
        <v>160</v>
      </c>
      <c r="AU263" s="198" t="s">
        <v>80</v>
      </c>
      <c r="AV263" s="12" t="s">
        <v>78</v>
      </c>
      <c r="AW263" s="12" t="s">
        <v>27</v>
      </c>
      <c r="AX263" s="12" t="s">
        <v>71</v>
      </c>
      <c r="AY263" s="198" t="s">
        <v>151</v>
      </c>
    </row>
    <row r="264" spans="2:65" s="13" customFormat="1" ht="11.25">
      <c r="B264" s="199"/>
      <c r="C264" s="200"/>
      <c r="D264" s="191" t="s">
        <v>160</v>
      </c>
      <c r="E264" s="201" t="s">
        <v>1</v>
      </c>
      <c r="F264" s="202" t="s">
        <v>1062</v>
      </c>
      <c r="G264" s="200"/>
      <c r="H264" s="203">
        <v>1.5</v>
      </c>
      <c r="I264" s="200"/>
      <c r="J264" s="200"/>
      <c r="K264" s="200"/>
      <c r="L264" s="204"/>
      <c r="M264" s="205"/>
      <c r="N264" s="206"/>
      <c r="O264" s="206"/>
      <c r="P264" s="206"/>
      <c r="Q264" s="206"/>
      <c r="R264" s="206"/>
      <c r="S264" s="206"/>
      <c r="T264" s="207"/>
      <c r="AT264" s="208" t="s">
        <v>160</v>
      </c>
      <c r="AU264" s="208" t="s">
        <v>80</v>
      </c>
      <c r="AV264" s="13" t="s">
        <v>80</v>
      </c>
      <c r="AW264" s="13" t="s">
        <v>27</v>
      </c>
      <c r="AX264" s="13" t="s">
        <v>71</v>
      </c>
      <c r="AY264" s="208" t="s">
        <v>151</v>
      </c>
    </row>
    <row r="265" spans="2:65" s="14" customFormat="1" ht="11.25">
      <c r="B265" s="209"/>
      <c r="C265" s="210"/>
      <c r="D265" s="191" t="s">
        <v>160</v>
      </c>
      <c r="E265" s="211" t="s">
        <v>1</v>
      </c>
      <c r="F265" s="212" t="s">
        <v>165</v>
      </c>
      <c r="G265" s="210"/>
      <c r="H265" s="213">
        <v>1.5</v>
      </c>
      <c r="I265" s="210"/>
      <c r="J265" s="210"/>
      <c r="K265" s="210"/>
      <c r="L265" s="214"/>
      <c r="M265" s="215"/>
      <c r="N265" s="216"/>
      <c r="O265" s="216"/>
      <c r="P265" s="216"/>
      <c r="Q265" s="216"/>
      <c r="R265" s="216"/>
      <c r="S265" s="216"/>
      <c r="T265" s="217"/>
      <c r="AT265" s="218" t="s">
        <v>160</v>
      </c>
      <c r="AU265" s="218" t="s">
        <v>80</v>
      </c>
      <c r="AV265" s="14" t="s">
        <v>158</v>
      </c>
      <c r="AW265" s="14" t="s">
        <v>27</v>
      </c>
      <c r="AX265" s="14" t="s">
        <v>78</v>
      </c>
      <c r="AY265" s="218" t="s">
        <v>151</v>
      </c>
    </row>
    <row r="266" spans="2:65" s="1" customFormat="1" ht="24" customHeight="1">
      <c r="B266" s="31"/>
      <c r="C266" s="177" t="s">
        <v>335</v>
      </c>
      <c r="D266" s="177" t="s">
        <v>153</v>
      </c>
      <c r="E266" s="178" t="s">
        <v>1063</v>
      </c>
      <c r="F266" s="179" t="s">
        <v>1064</v>
      </c>
      <c r="G266" s="180" t="s">
        <v>248</v>
      </c>
      <c r="H266" s="181">
        <v>0.1</v>
      </c>
      <c r="I266" s="182"/>
      <c r="J266" s="182">
        <f>ROUND(I266*H266,2)</f>
        <v>0</v>
      </c>
      <c r="K266" s="179" t="s">
        <v>1</v>
      </c>
      <c r="L266" s="35"/>
      <c r="M266" s="183" t="s">
        <v>1</v>
      </c>
      <c r="N266" s="184" t="s">
        <v>36</v>
      </c>
      <c r="O266" s="185">
        <v>0.68799999999999994</v>
      </c>
      <c r="P266" s="185">
        <f>O266*H266</f>
        <v>6.88E-2</v>
      </c>
      <c r="Q266" s="185">
        <v>0</v>
      </c>
      <c r="R266" s="185">
        <f>Q266*H266</f>
        <v>0</v>
      </c>
      <c r="S266" s="185">
        <v>0</v>
      </c>
      <c r="T266" s="186">
        <f>S266*H266</f>
        <v>0</v>
      </c>
      <c r="AR266" s="187" t="s">
        <v>158</v>
      </c>
      <c r="AT266" s="187" t="s">
        <v>153</v>
      </c>
      <c r="AU266" s="187" t="s">
        <v>80</v>
      </c>
      <c r="AY266" s="17" t="s">
        <v>151</v>
      </c>
      <c r="BE266" s="188">
        <f>IF(N266="základní",J266,0)</f>
        <v>0</v>
      </c>
      <c r="BF266" s="188">
        <f>IF(N266="snížená",J266,0)</f>
        <v>0</v>
      </c>
      <c r="BG266" s="188">
        <f>IF(N266="zákl. přenesená",J266,0)</f>
        <v>0</v>
      </c>
      <c r="BH266" s="188">
        <f>IF(N266="sníž. přenesená",J266,0)</f>
        <v>0</v>
      </c>
      <c r="BI266" s="188">
        <f>IF(N266="nulová",J266,0)</f>
        <v>0</v>
      </c>
      <c r="BJ266" s="17" t="s">
        <v>78</v>
      </c>
      <c r="BK266" s="188">
        <f>ROUND(I266*H266,2)</f>
        <v>0</v>
      </c>
      <c r="BL266" s="17" t="s">
        <v>158</v>
      </c>
      <c r="BM266" s="187" t="s">
        <v>1065</v>
      </c>
    </row>
    <row r="267" spans="2:65" s="12" customFormat="1" ht="11.25">
      <c r="B267" s="189"/>
      <c r="C267" s="190"/>
      <c r="D267" s="191" t="s">
        <v>160</v>
      </c>
      <c r="E267" s="192" t="s">
        <v>1</v>
      </c>
      <c r="F267" s="193" t="s">
        <v>1066</v>
      </c>
      <c r="G267" s="190"/>
      <c r="H267" s="192" t="s">
        <v>1</v>
      </c>
      <c r="I267" s="190"/>
      <c r="J267" s="190"/>
      <c r="K267" s="190"/>
      <c r="L267" s="194"/>
      <c r="M267" s="195"/>
      <c r="N267" s="196"/>
      <c r="O267" s="196"/>
      <c r="P267" s="196"/>
      <c r="Q267" s="196"/>
      <c r="R267" s="196"/>
      <c r="S267" s="196"/>
      <c r="T267" s="197"/>
      <c r="AT267" s="198" t="s">
        <v>160</v>
      </c>
      <c r="AU267" s="198" t="s">
        <v>80</v>
      </c>
      <c r="AV267" s="12" t="s">
        <v>78</v>
      </c>
      <c r="AW267" s="12" t="s">
        <v>27</v>
      </c>
      <c r="AX267" s="12" t="s">
        <v>71</v>
      </c>
      <c r="AY267" s="198" t="s">
        <v>151</v>
      </c>
    </row>
    <row r="268" spans="2:65" s="13" customFormat="1" ht="11.25">
      <c r="B268" s="199"/>
      <c r="C268" s="200"/>
      <c r="D268" s="191" t="s">
        <v>160</v>
      </c>
      <c r="E268" s="201" t="s">
        <v>1</v>
      </c>
      <c r="F268" s="202" t="s">
        <v>966</v>
      </c>
      <c r="G268" s="200"/>
      <c r="H268" s="203">
        <v>0.1</v>
      </c>
      <c r="I268" s="200"/>
      <c r="J268" s="200"/>
      <c r="K268" s="200"/>
      <c r="L268" s="204"/>
      <c r="M268" s="205"/>
      <c r="N268" s="206"/>
      <c r="O268" s="206"/>
      <c r="P268" s="206"/>
      <c r="Q268" s="206"/>
      <c r="R268" s="206"/>
      <c r="S268" s="206"/>
      <c r="T268" s="207"/>
      <c r="AT268" s="208" t="s">
        <v>160</v>
      </c>
      <c r="AU268" s="208" t="s">
        <v>80</v>
      </c>
      <c r="AV268" s="13" t="s">
        <v>80</v>
      </c>
      <c r="AW268" s="13" t="s">
        <v>27</v>
      </c>
      <c r="AX268" s="13" t="s">
        <v>71</v>
      </c>
      <c r="AY268" s="208" t="s">
        <v>151</v>
      </c>
    </row>
    <row r="269" spans="2:65" s="14" customFormat="1" ht="11.25">
      <c r="B269" s="209"/>
      <c r="C269" s="210"/>
      <c r="D269" s="191" t="s">
        <v>160</v>
      </c>
      <c r="E269" s="211" t="s">
        <v>1</v>
      </c>
      <c r="F269" s="212" t="s">
        <v>165</v>
      </c>
      <c r="G269" s="210"/>
      <c r="H269" s="213">
        <v>0.1</v>
      </c>
      <c r="I269" s="210"/>
      <c r="J269" s="210"/>
      <c r="K269" s="210"/>
      <c r="L269" s="214"/>
      <c r="M269" s="215"/>
      <c r="N269" s="216"/>
      <c r="O269" s="216"/>
      <c r="P269" s="216"/>
      <c r="Q269" s="216"/>
      <c r="R269" s="216"/>
      <c r="S269" s="216"/>
      <c r="T269" s="217"/>
      <c r="AT269" s="218" t="s">
        <v>160</v>
      </c>
      <c r="AU269" s="218" t="s">
        <v>80</v>
      </c>
      <c r="AV269" s="14" t="s">
        <v>158</v>
      </c>
      <c r="AW269" s="14" t="s">
        <v>27</v>
      </c>
      <c r="AX269" s="14" t="s">
        <v>78</v>
      </c>
      <c r="AY269" s="218" t="s">
        <v>151</v>
      </c>
    </row>
    <row r="270" spans="2:65" s="1" customFormat="1" ht="24" customHeight="1">
      <c r="B270" s="31"/>
      <c r="C270" s="177" t="s">
        <v>339</v>
      </c>
      <c r="D270" s="177" t="s">
        <v>153</v>
      </c>
      <c r="E270" s="178" t="s">
        <v>1067</v>
      </c>
      <c r="F270" s="179" t="s">
        <v>1068</v>
      </c>
      <c r="G270" s="180" t="s">
        <v>248</v>
      </c>
      <c r="H270" s="181">
        <v>0.1</v>
      </c>
      <c r="I270" s="182"/>
      <c r="J270" s="182">
        <f>ROUND(I270*H270,2)</f>
        <v>0</v>
      </c>
      <c r="K270" s="179" t="s">
        <v>1</v>
      </c>
      <c r="L270" s="35"/>
      <c r="M270" s="183" t="s">
        <v>1</v>
      </c>
      <c r="N270" s="184" t="s">
        <v>36</v>
      </c>
      <c r="O270" s="185">
        <v>0</v>
      </c>
      <c r="P270" s="185">
        <f>O270*H270</f>
        <v>0</v>
      </c>
      <c r="Q270" s="185">
        <v>0</v>
      </c>
      <c r="R270" s="185">
        <f>Q270*H270</f>
        <v>0</v>
      </c>
      <c r="S270" s="185">
        <v>0</v>
      </c>
      <c r="T270" s="186">
        <f>S270*H270</f>
        <v>0</v>
      </c>
      <c r="AR270" s="187" t="s">
        <v>158</v>
      </c>
      <c r="AT270" s="187" t="s">
        <v>153</v>
      </c>
      <c r="AU270" s="187" t="s">
        <v>80</v>
      </c>
      <c r="AY270" s="17" t="s">
        <v>151</v>
      </c>
      <c r="BE270" s="188">
        <f>IF(N270="základní",J270,0)</f>
        <v>0</v>
      </c>
      <c r="BF270" s="188">
        <f>IF(N270="snížená",J270,0)</f>
        <v>0</v>
      </c>
      <c r="BG270" s="188">
        <f>IF(N270="zákl. přenesená",J270,0)</f>
        <v>0</v>
      </c>
      <c r="BH270" s="188">
        <f>IF(N270="sníž. přenesená",J270,0)</f>
        <v>0</v>
      </c>
      <c r="BI270" s="188">
        <f>IF(N270="nulová",J270,0)</f>
        <v>0</v>
      </c>
      <c r="BJ270" s="17" t="s">
        <v>78</v>
      </c>
      <c r="BK270" s="188">
        <f>ROUND(I270*H270,2)</f>
        <v>0</v>
      </c>
      <c r="BL270" s="17" t="s">
        <v>158</v>
      </c>
      <c r="BM270" s="187" t="s">
        <v>1069</v>
      </c>
    </row>
    <row r="271" spans="2:65" s="12" customFormat="1" ht="11.25">
      <c r="B271" s="189"/>
      <c r="C271" s="190"/>
      <c r="D271" s="191" t="s">
        <v>160</v>
      </c>
      <c r="E271" s="192" t="s">
        <v>1</v>
      </c>
      <c r="F271" s="193" t="s">
        <v>1066</v>
      </c>
      <c r="G271" s="190"/>
      <c r="H271" s="192" t="s">
        <v>1</v>
      </c>
      <c r="I271" s="190"/>
      <c r="J271" s="190"/>
      <c r="K271" s="190"/>
      <c r="L271" s="194"/>
      <c r="M271" s="195"/>
      <c r="N271" s="196"/>
      <c r="O271" s="196"/>
      <c r="P271" s="196"/>
      <c r="Q271" s="196"/>
      <c r="R271" s="196"/>
      <c r="S271" s="196"/>
      <c r="T271" s="197"/>
      <c r="AT271" s="198" t="s">
        <v>160</v>
      </c>
      <c r="AU271" s="198" t="s">
        <v>80</v>
      </c>
      <c r="AV271" s="12" t="s">
        <v>78</v>
      </c>
      <c r="AW271" s="12" t="s">
        <v>27</v>
      </c>
      <c r="AX271" s="12" t="s">
        <v>71</v>
      </c>
      <c r="AY271" s="198" t="s">
        <v>151</v>
      </c>
    </row>
    <row r="272" spans="2:65" s="13" customFormat="1" ht="11.25">
      <c r="B272" s="199"/>
      <c r="C272" s="200"/>
      <c r="D272" s="191" t="s">
        <v>160</v>
      </c>
      <c r="E272" s="201" t="s">
        <v>1</v>
      </c>
      <c r="F272" s="202" t="s">
        <v>966</v>
      </c>
      <c r="G272" s="200"/>
      <c r="H272" s="203">
        <v>0.1</v>
      </c>
      <c r="I272" s="200"/>
      <c r="J272" s="200"/>
      <c r="K272" s="200"/>
      <c r="L272" s="204"/>
      <c r="M272" s="205"/>
      <c r="N272" s="206"/>
      <c r="O272" s="206"/>
      <c r="P272" s="206"/>
      <c r="Q272" s="206"/>
      <c r="R272" s="206"/>
      <c r="S272" s="206"/>
      <c r="T272" s="207"/>
      <c r="AT272" s="208" t="s">
        <v>160</v>
      </c>
      <c r="AU272" s="208" t="s">
        <v>80</v>
      </c>
      <c r="AV272" s="13" t="s">
        <v>80</v>
      </c>
      <c r="AW272" s="13" t="s">
        <v>27</v>
      </c>
      <c r="AX272" s="13" t="s">
        <v>71</v>
      </c>
      <c r="AY272" s="208" t="s">
        <v>151</v>
      </c>
    </row>
    <row r="273" spans="2:65" s="14" customFormat="1" ht="11.25">
      <c r="B273" s="209"/>
      <c r="C273" s="210"/>
      <c r="D273" s="191" t="s">
        <v>160</v>
      </c>
      <c r="E273" s="211" t="s">
        <v>1</v>
      </c>
      <c r="F273" s="212" t="s">
        <v>165</v>
      </c>
      <c r="G273" s="210"/>
      <c r="H273" s="213">
        <v>0.1</v>
      </c>
      <c r="I273" s="210"/>
      <c r="J273" s="210"/>
      <c r="K273" s="210"/>
      <c r="L273" s="214"/>
      <c r="M273" s="215"/>
      <c r="N273" s="216"/>
      <c r="O273" s="216"/>
      <c r="P273" s="216"/>
      <c r="Q273" s="216"/>
      <c r="R273" s="216"/>
      <c r="S273" s="216"/>
      <c r="T273" s="217"/>
      <c r="AT273" s="218" t="s">
        <v>160</v>
      </c>
      <c r="AU273" s="218" t="s">
        <v>80</v>
      </c>
      <c r="AV273" s="14" t="s">
        <v>158</v>
      </c>
      <c r="AW273" s="14" t="s">
        <v>27</v>
      </c>
      <c r="AX273" s="14" t="s">
        <v>78</v>
      </c>
      <c r="AY273" s="218" t="s">
        <v>151</v>
      </c>
    </row>
    <row r="274" spans="2:65" s="1" customFormat="1" ht="24" customHeight="1">
      <c r="B274" s="31"/>
      <c r="C274" s="177" t="s">
        <v>343</v>
      </c>
      <c r="D274" s="177" t="s">
        <v>153</v>
      </c>
      <c r="E274" s="178" t="s">
        <v>1070</v>
      </c>
      <c r="F274" s="179" t="s">
        <v>1071</v>
      </c>
      <c r="G274" s="180" t="s">
        <v>248</v>
      </c>
      <c r="H274" s="181">
        <v>0.1</v>
      </c>
      <c r="I274" s="182"/>
      <c r="J274" s="182">
        <f>ROUND(I274*H274,2)</f>
        <v>0</v>
      </c>
      <c r="K274" s="179" t="s">
        <v>1</v>
      </c>
      <c r="L274" s="35"/>
      <c r="M274" s="183" t="s">
        <v>1</v>
      </c>
      <c r="N274" s="184" t="s">
        <v>36</v>
      </c>
      <c r="O274" s="185">
        <v>0.4</v>
      </c>
      <c r="P274" s="185">
        <f>O274*H274</f>
        <v>4.0000000000000008E-2</v>
      </c>
      <c r="Q274" s="185">
        <v>0</v>
      </c>
      <c r="R274" s="185">
        <f>Q274*H274</f>
        <v>0</v>
      </c>
      <c r="S274" s="185">
        <v>0</v>
      </c>
      <c r="T274" s="186">
        <f>S274*H274</f>
        <v>0</v>
      </c>
      <c r="AR274" s="187" t="s">
        <v>158</v>
      </c>
      <c r="AT274" s="187" t="s">
        <v>153</v>
      </c>
      <c r="AU274" s="187" t="s">
        <v>80</v>
      </c>
      <c r="AY274" s="17" t="s">
        <v>151</v>
      </c>
      <c r="BE274" s="188">
        <f>IF(N274="základní",J274,0)</f>
        <v>0</v>
      </c>
      <c r="BF274" s="188">
        <f>IF(N274="snížená",J274,0)</f>
        <v>0</v>
      </c>
      <c r="BG274" s="188">
        <f>IF(N274="zákl. přenesená",J274,0)</f>
        <v>0</v>
      </c>
      <c r="BH274" s="188">
        <f>IF(N274="sníž. přenesená",J274,0)</f>
        <v>0</v>
      </c>
      <c r="BI274" s="188">
        <f>IF(N274="nulová",J274,0)</f>
        <v>0</v>
      </c>
      <c r="BJ274" s="17" t="s">
        <v>78</v>
      </c>
      <c r="BK274" s="188">
        <f>ROUND(I274*H274,2)</f>
        <v>0</v>
      </c>
      <c r="BL274" s="17" t="s">
        <v>158</v>
      </c>
      <c r="BM274" s="187" t="s">
        <v>1072</v>
      </c>
    </row>
    <row r="275" spans="2:65" s="12" customFormat="1" ht="11.25">
      <c r="B275" s="189"/>
      <c r="C275" s="190"/>
      <c r="D275" s="191" t="s">
        <v>160</v>
      </c>
      <c r="E275" s="192" t="s">
        <v>1</v>
      </c>
      <c r="F275" s="193" t="s">
        <v>1066</v>
      </c>
      <c r="G275" s="190"/>
      <c r="H275" s="192" t="s">
        <v>1</v>
      </c>
      <c r="I275" s="190"/>
      <c r="J275" s="190"/>
      <c r="K275" s="190"/>
      <c r="L275" s="194"/>
      <c r="M275" s="195"/>
      <c r="N275" s="196"/>
      <c r="O275" s="196"/>
      <c r="P275" s="196"/>
      <c r="Q275" s="196"/>
      <c r="R275" s="196"/>
      <c r="S275" s="196"/>
      <c r="T275" s="197"/>
      <c r="AT275" s="198" t="s">
        <v>160</v>
      </c>
      <c r="AU275" s="198" t="s">
        <v>80</v>
      </c>
      <c r="AV275" s="12" t="s">
        <v>78</v>
      </c>
      <c r="AW275" s="12" t="s">
        <v>27</v>
      </c>
      <c r="AX275" s="12" t="s">
        <v>71</v>
      </c>
      <c r="AY275" s="198" t="s">
        <v>151</v>
      </c>
    </row>
    <row r="276" spans="2:65" s="13" customFormat="1" ht="11.25">
      <c r="B276" s="199"/>
      <c r="C276" s="200"/>
      <c r="D276" s="191" t="s">
        <v>160</v>
      </c>
      <c r="E276" s="201" t="s">
        <v>1</v>
      </c>
      <c r="F276" s="202" t="s">
        <v>966</v>
      </c>
      <c r="G276" s="200"/>
      <c r="H276" s="203">
        <v>0.1</v>
      </c>
      <c r="I276" s="200"/>
      <c r="J276" s="200"/>
      <c r="K276" s="200"/>
      <c r="L276" s="204"/>
      <c r="M276" s="205"/>
      <c r="N276" s="206"/>
      <c r="O276" s="206"/>
      <c r="P276" s="206"/>
      <c r="Q276" s="206"/>
      <c r="R276" s="206"/>
      <c r="S276" s="206"/>
      <c r="T276" s="207"/>
      <c r="AT276" s="208" t="s">
        <v>160</v>
      </c>
      <c r="AU276" s="208" t="s">
        <v>80</v>
      </c>
      <c r="AV276" s="13" t="s">
        <v>80</v>
      </c>
      <c r="AW276" s="13" t="s">
        <v>27</v>
      </c>
      <c r="AX276" s="13" t="s">
        <v>71</v>
      </c>
      <c r="AY276" s="208" t="s">
        <v>151</v>
      </c>
    </row>
    <row r="277" spans="2:65" s="14" customFormat="1" ht="11.25">
      <c r="B277" s="209"/>
      <c r="C277" s="210"/>
      <c r="D277" s="191" t="s">
        <v>160</v>
      </c>
      <c r="E277" s="211" t="s">
        <v>1</v>
      </c>
      <c r="F277" s="212" t="s">
        <v>165</v>
      </c>
      <c r="G277" s="210"/>
      <c r="H277" s="213">
        <v>0.1</v>
      </c>
      <c r="I277" s="210"/>
      <c r="J277" s="210"/>
      <c r="K277" s="210"/>
      <c r="L277" s="214"/>
      <c r="M277" s="215"/>
      <c r="N277" s="216"/>
      <c r="O277" s="216"/>
      <c r="P277" s="216"/>
      <c r="Q277" s="216"/>
      <c r="R277" s="216"/>
      <c r="S277" s="216"/>
      <c r="T277" s="217"/>
      <c r="AT277" s="218" t="s">
        <v>160</v>
      </c>
      <c r="AU277" s="218" t="s">
        <v>80</v>
      </c>
      <c r="AV277" s="14" t="s">
        <v>158</v>
      </c>
      <c r="AW277" s="14" t="s">
        <v>27</v>
      </c>
      <c r="AX277" s="14" t="s">
        <v>78</v>
      </c>
      <c r="AY277" s="218" t="s">
        <v>151</v>
      </c>
    </row>
    <row r="278" spans="2:65" s="1" customFormat="1" ht="16.5" customHeight="1">
      <c r="B278" s="31"/>
      <c r="C278" s="177" t="s">
        <v>352</v>
      </c>
      <c r="D278" s="177" t="s">
        <v>153</v>
      </c>
      <c r="E278" s="178" t="s">
        <v>1073</v>
      </c>
      <c r="F278" s="179" t="s">
        <v>1074</v>
      </c>
      <c r="G278" s="180" t="s">
        <v>248</v>
      </c>
      <c r="H278" s="181">
        <v>0.1</v>
      </c>
      <c r="I278" s="182"/>
      <c r="J278" s="182">
        <f>ROUND(I278*H278,2)</f>
        <v>0</v>
      </c>
      <c r="K278" s="179" t="s">
        <v>1</v>
      </c>
      <c r="L278" s="35"/>
      <c r="M278" s="183" t="s">
        <v>1</v>
      </c>
      <c r="N278" s="184" t="s">
        <v>36</v>
      </c>
      <c r="O278" s="185">
        <v>0</v>
      </c>
      <c r="P278" s="185">
        <f>O278*H278</f>
        <v>0</v>
      </c>
      <c r="Q278" s="185">
        <v>0</v>
      </c>
      <c r="R278" s="185">
        <f>Q278*H278</f>
        <v>0</v>
      </c>
      <c r="S278" s="185">
        <v>0</v>
      </c>
      <c r="T278" s="186">
        <f>S278*H278</f>
        <v>0</v>
      </c>
      <c r="AR278" s="187" t="s">
        <v>158</v>
      </c>
      <c r="AT278" s="187" t="s">
        <v>153</v>
      </c>
      <c r="AU278" s="187" t="s">
        <v>80</v>
      </c>
      <c r="AY278" s="17" t="s">
        <v>151</v>
      </c>
      <c r="BE278" s="188">
        <f>IF(N278="základní",J278,0)</f>
        <v>0</v>
      </c>
      <c r="BF278" s="188">
        <f>IF(N278="snížená",J278,0)</f>
        <v>0</v>
      </c>
      <c r="BG278" s="188">
        <f>IF(N278="zákl. přenesená",J278,0)</f>
        <v>0</v>
      </c>
      <c r="BH278" s="188">
        <f>IF(N278="sníž. přenesená",J278,0)</f>
        <v>0</v>
      </c>
      <c r="BI278" s="188">
        <f>IF(N278="nulová",J278,0)</f>
        <v>0</v>
      </c>
      <c r="BJ278" s="17" t="s">
        <v>78</v>
      </c>
      <c r="BK278" s="188">
        <f>ROUND(I278*H278,2)</f>
        <v>0</v>
      </c>
      <c r="BL278" s="17" t="s">
        <v>158</v>
      </c>
      <c r="BM278" s="187" t="s">
        <v>1075</v>
      </c>
    </row>
    <row r="279" spans="2:65" s="12" customFormat="1" ht="11.25">
      <c r="B279" s="189"/>
      <c r="C279" s="190"/>
      <c r="D279" s="191" t="s">
        <v>160</v>
      </c>
      <c r="E279" s="192" t="s">
        <v>1</v>
      </c>
      <c r="F279" s="193" t="s">
        <v>1066</v>
      </c>
      <c r="G279" s="190"/>
      <c r="H279" s="192" t="s">
        <v>1</v>
      </c>
      <c r="I279" s="190"/>
      <c r="J279" s="190"/>
      <c r="K279" s="190"/>
      <c r="L279" s="194"/>
      <c r="M279" s="195"/>
      <c r="N279" s="196"/>
      <c r="O279" s="196"/>
      <c r="P279" s="196"/>
      <c r="Q279" s="196"/>
      <c r="R279" s="196"/>
      <c r="S279" s="196"/>
      <c r="T279" s="197"/>
      <c r="AT279" s="198" t="s">
        <v>160</v>
      </c>
      <c r="AU279" s="198" t="s">
        <v>80</v>
      </c>
      <c r="AV279" s="12" t="s">
        <v>78</v>
      </c>
      <c r="AW279" s="12" t="s">
        <v>27</v>
      </c>
      <c r="AX279" s="12" t="s">
        <v>71</v>
      </c>
      <c r="AY279" s="198" t="s">
        <v>151</v>
      </c>
    </row>
    <row r="280" spans="2:65" s="13" customFormat="1" ht="11.25">
      <c r="B280" s="199"/>
      <c r="C280" s="200"/>
      <c r="D280" s="191" t="s">
        <v>160</v>
      </c>
      <c r="E280" s="201" t="s">
        <v>1</v>
      </c>
      <c r="F280" s="202" t="s">
        <v>966</v>
      </c>
      <c r="G280" s="200"/>
      <c r="H280" s="203">
        <v>0.1</v>
      </c>
      <c r="I280" s="200"/>
      <c r="J280" s="200"/>
      <c r="K280" s="200"/>
      <c r="L280" s="204"/>
      <c r="M280" s="205"/>
      <c r="N280" s="206"/>
      <c r="O280" s="206"/>
      <c r="P280" s="206"/>
      <c r="Q280" s="206"/>
      <c r="R280" s="206"/>
      <c r="S280" s="206"/>
      <c r="T280" s="207"/>
      <c r="AT280" s="208" t="s">
        <v>160</v>
      </c>
      <c r="AU280" s="208" t="s">
        <v>80</v>
      </c>
      <c r="AV280" s="13" t="s">
        <v>80</v>
      </c>
      <c r="AW280" s="13" t="s">
        <v>27</v>
      </c>
      <c r="AX280" s="13" t="s">
        <v>71</v>
      </c>
      <c r="AY280" s="208" t="s">
        <v>151</v>
      </c>
    </row>
    <row r="281" spans="2:65" s="14" customFormat="1" ht="11.25">
      <c r="B281" s="209"/>
      <c r="C281" s="210"/>
      <c r="D281" s="191" t="s">
        <v>160</v>
      </c>
      <c r="E281" s="211" t="s">
        <v>1</v>
      </c>
      <c r="F281" s="212" t="s">
        <v>165</v>
      </c>
      <c r="G281" s="210"/>
      <c r="H281" s="213">
        <v>0.1</v>
      </c>
      <c r="I281" s="210"/>
      <c r="J281" s="210"/>
      <c r="K281" s="210"/>
      <c r="L281" s="214"/>
      <c r="M281" s="215"/>
      <c r="N281" s="216"/>
      <c r="O281" s="216"/>
      <c r="P281" s="216"/>
      <c r="Q281" s="216"/>
      <c r="R281" s="216"/>
      <c r="S281" s="216"/>
      <c r="T281" s="217"/>
      <c r="AT281" s="218" t="s">
        <v>160</v>
      </c>
      <c r="AU281" s="218" t="s">
        <v>80</v>
      </c>
      <c r="AV281" s="14" t="s">
        <v>158</v>
      </c>
      <c r="AW281" s="14" t="s">
        <v>27</v>
      </c>
      <c r="AX281" s="14" t="s">
        <v>78</v>
      </c>
      <c r="AY281" s="218" t="s">
        <v>151</v>
      </c>
    </row>
    <row r="282" spans="2:65" s="11" customFormat="1" ht="20.85" customHeight="1">
      <c r="B282" s="162"/>
      <c r="C282" s="163"/>
      <c r="D282" s="164" t="s">
        <v>70</v>
      </c>
      <c r="E282" s="175" t="s">
        <v>516</v>
      </c>
      <c r="F282" s="175" t="s">
        <v>520</v>
      </c>
      <c r="G282" s="163"/>
      <c r="H282" s="163"/>
      <c r="I282" s="163"/>
      <c r="J282" s="176">
        <f>BK282</f>
        <v>0</v>
      </c>
      <c r="K282" s="163"/>
      <c r="L282" s="167"/>
      <c r="M282" s="168"/>
      <c r="N282" s="169"/>
      <c r="O282" s="169"/>
      <c r="P282" s="170">
        <f>SUM(P283:P305)</f>
        <v>1.968296</v>
      </c>
      <c r="Q282" s="169"/>
      <c r="R282" s="170">
        <f>SUM(R283:R305)</f>
        <v>0</v>
      </c>
      <c r="S282" s="169"/>
      <c r="T282" s="171">
        <f>SUM(T283:T305)</f>
        <v>0</v>
      </c>
      <c r="AR282" s="172" t="s">
        <v>78</v>
      </c>
      <c r="AT282" s="173" t="s">
        <v>70</v>
      </c>
      <c r="AU282" s="173" t="s">
        <v>80</v>
      </c>
      <c r="AY282" s="172" t="s">
        <v>151</v>
      </c>
      <c r="BK282" s="174">
        <f>SUM(BK283:BK305)</f>
        <v>0</v>
      </c>
    </row>
    <row r="283" spans="2:65" s="1" customFormat="1" ht="24" customHeight="1">
      <c r="B283" s="31"/>
      <c r="C283" s="177" t="s">
        <v>360</v>
      </c>
      <c r="D283" s="177" t="s">
        <v>153</v>
      </c>
      <c r="E283" s="178" t="s">
        <v>522</v>
      </c>
      <c r="F283" s="179" t="s">
        <v>523</v>
      </c>
      <c r="G283" s="180" t="s">
        <v>156</v>
      </c>
      <c r="H283" s="181">
        <v>30</v>
      </c>
      <c r="I283" s="182"/>
      <c r="J283" s="182">
        <f>ROUND(I283*H283,2)</f>
        <v>0</v>
      </c>
      <c r="K283" s="179" t="s">
        <v>1</v>
      </c>
      <c r="L283" s="35"/>
      <c r="M283" s="183" t="s">
        <v>1</v>
      </c>
      <c r="N283" s="184" t="s">
        <v>36</v>
      </c>
      <c r="O283" s="185">
        <v>2E-3</v>
      </c>
      <c r="P283" s="185">
        <f>O283*H283</f>
        <v>0.06</v>
      </c>
      <c r="Q283" s="185">
        <v>0</v>
      </c>
      <c r="R283" s="185">
        <f>Q283*H283</f>
        <v>0</v>
      </c>
      <c r="S283" s="185">
        <v>0</v>
      </c>
      <c r="T283" s="186">
        <f>S283*H283</f>
        <v>0</v>
      </c>
      <c r="AR283" s="187" t="s">
        <v>158</v>
      </c>
      <c r="AT283" s="187" t="s">
        <v>153</v>
      </c>
      <c r="AU283" s="187" t="s">
        <v>524</v>
      </c>
      <c r="AY283" s="17" t="s">
        <v>151</v>
      </c>
      <c r="BE283" s="188">
        <f>IF(N283="základní",J283,0)</f>
        <v>0</v>
      </c>
      <c r="BF283" s="188">
        <f>IF(N283="snížená",J283,0)</f>
        <v>0</v>
      </c>
      <c r="BG283" s="188">
        <f>IF(N283="zákl. přenesená",J283,0)</f>
        <v>0</v>
      </c>
      <c r="BH283" s="188">
        <f>IF(N283="sníž. přenesená",J283,0)</f>
        <v>0</v>
      </c>
      <c r="BI283" s="188">
        <f>IF(N283="nulová",J283,0)</f>
        <v>0</v>
      </c>
      <c r="BJ283" s="17" t="s">
        <v>78</v>
      </c>
      <c r="BK283" s="188">
        <f>ROUND(I283*H283,2)</f>
        <v>0</v>
      </c>
      <c r="BL283" s="17" t="s">
        <v>158</v>
      </c>
      <c r="BM283" s="187" t="s">
        <v>1076</v>
      </c>
    </row>
    <row r="284" spans="2:65" s="1" customFormat="1" ht="24" customHeight="1">
      <c r="B284" s="31"/>
      <c r="C284" s="177" t="s">
        <v>665</v>
      </c>
      <c r="D284" s="177" t="s">
        <v>153</v>
      </c>
      <c r="E284" s="178" t="s">
        <v>528</v>
      </c>
      <c r="F284" s="179" t="s">
        <v>529</v>
      </c>
      <c r="G284" s="180" t="s">
        <v>248</v>
      </c>
      <c r="H284" s="181">
        <v>2.488</v>
      </c>
      <c r="I284" s="182"/>
      <c r="J284" s="182">
        <f>ROUND(I284*H284,2)</f>
        <v>0</v>
      </c>
      <c r="K284" s="179" t="s">
        <v>1</v>
      </c>
      <c r="L284" s="35"/>
      <c r="M284" s="183" t="s">
        <v>1</v>
      </c>
      <c r="N284" s="184" t="s">
        <v>36</v>
      </c>
      <c r="O284" s="185">
        <v>4.2000000000000003E-2</v>
      </c>
      <c r="P284" s="185">
        <f>O284*H284</f>
        <v>0.10449600000000001</v>
      </c>
      <c r="Q284" s="185">
        <v>0</v>
      </c>
      <c r="R284" s="185">
        <f>Q284*H284</f>
        <v>0</v>
      </c>
      <c r="S284" s="185">
        <v>0</v>
      </c>
      <c r="T284" s="186">
        <f>S284*H284</f>
        <v>0</v>
      </c>
      <c r="AR284" s="187" t="s">
        <v>158</v>
      </c>
      <c r="AT284" s="187" t="s">
        <v>153</v>
      </c>
      <c r="AU284" s="187" t="s">
        <v>524</v>
      </c>
      <c r="AY284" s="17" t="s">
        <v>151</v>
      </c>
      <c r="BE284" s="188">
        <f>IF(N284="základní",J284,0)</f>
        <v>0</v>
      </c>
      <c r="BF284" s="188">
        <f>IF(N284="snížená",J284,0)</f>
        <v>0</v>
      </c>
      <c r="BG284" s="188">
        <f>IF(N284="zákl. přenesená",J284,0)</f>
        <v>0</v>
      </c>
      <c r="BH284" s="188">
        <f>IF(N284="sníž. přenesená",J284,0)</f>
        <v>0</v>
      </c>
      <c r="BI284" s="188">
        <f>IF(N284="nulová",J284,0)</f>
        <v>0</v>
      </c>
      <c r="BJ284" s="17" t="s">
        <v>78</v>
      </c>
      <c r="BK284" s="188">
        <f>ROUND(I284*H284,2)</f>
        <v>0</v>
      </c>
      <c r="BL284" s="17" t="s">
        <v>158</v>
      </c>
      <c r="BM284" s="187" t="s">
        <v>1077</v>
      </c>
    </row>
    <row r="285" spans="2:65" s="12" customFormat="1" ht="11.25">
      <c r="B285" s="189"/>
      <c r="C285" s="190"/>
      <c r="D285" s="191" t="s">
        <v>160</v>
      </c>
      <c r="E285" s="192" t="s">
        <v>1</v>
      </c>
      <c r="F285" s="193" t="s">
        <v>531</v>
      </c>
      <c r="G285" s="190"/>
      <c r="H285" s="192" t="s">
        <v>1</v>
      </c>
      <c r="I285" s="190"/>
      <c r="J285" s="190"/>
      <c r="K285" s="190"/>
      <c r="L285" s="194"/>
      <c r="M285" s="195"/>
      <c r="N285" s="196"/>
      <c r="O285" s="196"/>
      <c r="P285" s="196"/>
      <c r="Q285" s="196"/>
      <c r="R285" s="196"/>
      <c r="S285" s="196"/>
      <c r="T285" s="197"/>
      <c r="AT285" s="198" t="s">
        <v>160</v>
      </c>
      <c r="AU285" s="198" t="s">
        <v>524</v>
      </c>
      <c r="AV285" s="12" t="s">
        <v>78</v>
      </c>
      <c r="AW285" s="12" t="s">
        <v>27</v>
      </c>
      <c r="AX285" s="12" t="s">
        <v>71</v>
      </c>
      <c r="AY285" s="198" t="s">
        <v>151</v>
      </c>
    </row>
    <row r="286" spans="2:65" s="13" customFormat="1" ht="11.25">
      <c r="B286" s="199"/>
      <c r="C286" s="200"/>
      <c r="D286" s="191" t="s">
        <v>160</v>
      </c>
      <c r="E286" s="201" t="s">
        <v>1</v>
      </c>
      <c r="F286" s="202" t="s">
        <v>1078</v>
      </c>
      <c r="G286" s="200"/>
      <c r="H286" s="203">
        <v>0.94399999999999995</v>
      </c>
      <c r="I286" s="200"/>
      <c r="J286" s="200"/>
      <c r="K286" s="200"/>
      <c r="L286" s="204"/>
      <c r="M286" s="205"/>
      <c r="N286" s="206"/>
      <c r="O286" s="206"/>
      <c r="P286" s="206"/>
      <c r="Q286" s="206"/>
      <c r="R286" s="206"/>
      <c r="S286" s="206"/>
      <c r="T286" s="207"/>
      <c r="AT286" s="208" t="s">
        <v>160</v>
      </c>
      <c r="AU286" s="208" t="s">
        <v>524</v>
      </c>
      <c r="AV286" s="13" t="s">
        <v>80</v>
      </c>
      <c r="AW286" s="13" t="s">
        <v>27</v>
      </c>
      <c r="AX286" s="13" t="s">
        <v>71</v>
      </c>
      <c r="AY286" s="208" t="s">
        <v>151</v>
      </c>
    </row>
    <row r="287" spans="2:65" s="12" customFormat="1" ht="11.25">
      <c r="B287" s="189"/>
      <c r="C287" s="190"/>
      <c r="D287" s="191" t="s">
        <v>160</v>
      </c>
      <c r="E287" s="192" t="s">
        <v>1</v>
      </c>
      <c r="F287" s="193" t="s">
        <v>534</v>
      </c>
      <c r="G287" s="190"/>
      <c r="H287" s="192" t="s">
        <v>1</v>
      </c>
      <c r="I287" s="190"/>
      <c r="J287" s="190"/>
      <c r="K287" s="190"/>
      <c r="L287" s="194"/>
      <c r="M287" s="195"/>
      <c r="N287" s="196"/>
      <c r="O287" s="196"/>
      <c r="P287" s="196"/>
      <c r="Q287" s="196"/>
      <c r="R287" s="196"/>
      <c r="S287" s="196"/>
      <c r="T287" s="197"/>
      <c r="AT287" s="198" t="s">
        <v>160</v>
      </c>
      <c r="AU287" s="198" t="s">
        <v>524</v>
      </c>
      <c r="AV287" s="12" t="s">
        <v>78</v>
      </c>
      <c r="AW287" s="12" t="s">
        <v>27</v>
      </c>
      <c r="AX287" s="12" t="s">
        <v>71</v>
      </c>
      <c r="AY287" s="198" t="s">
        <v>151</v>
      </c>
    </row>
    <row r="288" spans="2:65" s="13" customFormat="1" ht="11.25">
      <c r="B288" s="199"/>
      <c r="C288" s="200"/>
      <c r="D288" s="191" t="s">
        <v>160</v>
      </c>
      <c r="E288" s="201" t="s">
        <v>1</v>
      </c>
      <c r="F288" s="202" t="s">
        <v>1079</v>
      </c>
      <c r="G288" s="200"/>
      <c r="H288" s="203">
        <v>1.544</v>
      </c>
      <c r="I288" s="200"/>
      <c r="J288" s="200"/>
      <c r="K288" s="200"/>
      <c r="L288" s="204"/>
      <c r="M288" s="205"/>
      <c r="N288" s="206"/>
      <c r="O288" s="206"/>
      <c r="P288" s="206"/>
      <c r="Q288" s="206"/>
      <c r="R288" s="206"/>
      <c r="S288" s="206"/>
      <c r="T288" s="207"/>
      <c r="AT288" s="208" t="s">
        <v>160</v>
      </c>
      <c r="AU288" s="208" t="s">
        <v>524</v>
      </c>
      <c r="AV288" s="13" t="s">
        <v>80</v>
      </c>
      <c r="AW288" s="13" t="s">
        <v>27</v>
      </c>
      <c r="AX288" s="13" t="s">
        <v>71</v>
      </c>
      <c r="AY288" s="208" t="s">
        <v>151</v>
      </c>
    </row>
    <row r="289" spans="2:65" s="14" customFormat="1" ht="11.25">
      <c r="B289" s="209"/>
      <c r="C289" s="210"/>
      <c r="D289" s="191" t="s">
        <v>160</v>
      </c>
      <c r="E289" s="211" t="s">
        <v>1</v>
      </c>
      <c r="F289" s="212" t="s">
        <v>165</v>
      </c>
      <c r="G289" s="210"/>
      <c r="H289" s="213">
        <v>2.488</v>
      </c>
      <c r="I289" s="210"/>
      <c r="J289" s="210"/>
      <c r="K289" s="210"/>
      <c r="L289" s="214"/>
      <c r="M289" s="215"/>
      <c r="N289" s="216"/>
      <c r="O289" s="216"/>
      <c r="P289" s="216"/>
      <c r="Q289" s="216"/>
      <c r="R289" s="216"/>
      <c r="S289" s="216"/>
      <c r="T289" s="217"/>
      <c r="AT289" s="218" t="s">
        <v>160</v>
      </c>
      <c r="AU289" s="218" t="s">
        <v>524</v>
      </c>
      <c r="AV289" s="14" t="s">
        <v>158</v>
      </c>
      <c r="AW289" s="14" t="s">
        <v>4</v>
      </c>
      <c r="AX289" s="14" t="s">
        <v>78</v>
      </c>
      <c r="AY289" s="218" t="s">
        <v>151</v>
      </c>
    </row>
    <row r="290" spans="2:65" s="1" customFormat="1" ht="24" customHeight="1">
      <c r="B290" s="31"/>
      <c r="C290" s="177" t="s">
        <v>667</v>
      </c>
      <c r="D290" s="177" t="s">
        <v>153</v>
      </c>
      <c r="E290" s="178" t="s">
        <v>537</v>
      </c>
      <c r="F290" s="179" t="s">
        <v>538</v>
      </c>
      <c r="G290" s="180" t="s">
        <v>248</v>
      </c>
      <c r="H290" s="181">
        <v>72.152000000000001</v>
      </c>
      <c r="I290" s="182"/>
      <c r="J290" s="182">
        <f>ROUND(I290*H290,2)</f>
        <v>0</v>
      </c>
      <c r="K290" s="179" t="s">
        <v>230</v>
      </c>
      <c r="L290" s="35"/>
      <c r="M290" s="183" t="s">
        <v>1</v>
      </c>
      <c r="N290" s="184" t="s">
        <v>36</v>
      </c>
      <c r="O290" s="185">
        <v>3.0000000000000001E-3</v>
      </c>
      <c r="P290" s="185">
        <f>O290*H290</f>
        <v>0.21645600000000001</v>
      </c>
      <c r="Q290" s="185">
        <v>0</v>
      </c>
      <c r="R290" s="185">
        <f>Q290*H290</f>
        <v>0</v>
      </c>
      <c r="S290" s="185">
        <v>0</v>
      </c>
      <c r="T290" s="186">
        <f>S290*H290</f>
        <v>0</v>
      </c>
      <c r="AR290" s="187" t="s">
        <v>158</v>
      </c>
      <c r="AT290" s="187" t="s">
        <v>153</v>
      </c>
      <c r="AU290" s="187" t="s">
        <v>524</v>
      </c>
      <c r="AY290" s="17" t="s">
        <v>151</v>
      </c>
      <c r="BE290" s="188">
        <f>IF(N290="základní",J290,0)</f>
        <v>0</v>
      </c>
      <c r="BF290" s="188">
        <f>IF(N290="snížená",J290,0)</f>
        <v>0</v>
      </c>
      <c r="BG290" s="188">
        <f>IF(N290="zákl. přenesená",J290,0)</f>
        <v>0</v>
      </c>
      <c r="BH290" s="188">
        <f>IF(N290="sníž. přenesená",J290,0)</f>
        <v>0</v>
      </c>
      <c r="BI290" s="188">
        <f>IF(N290="nulová",J290,0)</f>
        <v>0</v>
      </c>
      <c r="BJ290" s="17" t="s">
        <v>78</v>
      </c>
      <c r="BK290" s="188">
        <f>ROUND(I290*H290,2)</f>
        <v>0</v>
      </c>
      <c r="BL290" s="17" t="s">
        <v>158</v>
      </c>
      <c r="BM290" s="187" t="s">
        <v>1080</v>
      </c>
    </row>
    <row r="291" spans="2:65" s="12" customFormat="1" ht="11.25">
      <c r="B291" s="189"/>
      <c r="C291" s="190"/>
      <c r="D291" s="191" t="s">
        <v>160</v>
      </c>
      <c r="E291" s="192" t="s">
        <v>1</v>
      </c>
      <c r="F291" s="193" t="s">
        <v>540</v>
      </c>
      <c r="G291" s="190"/>
      <c r="H291" s="192" t="s">
        <v>1</v>
      </c>
      <c r="I291" s="190"/>
      <c r="J291" s="190"/>
      <c r="K291" s="190"/>
      <c r="L291" s="194"/>
      <c r="M291" s="195"/>
      <c r="N291" s="196"/>
      <c r="O291" s="196"/>
      <c r="P291" s="196"/>
      <c r="Q291" s="196"/>
      <c r="R291" s="196"/>
      <c r="S291" s="196"/>
      <c r="T291" s="197"/>
      <c r="AT291" s="198" t="s">
        <v>160</v>
      </c>
      <c r="AU291" s="198" t="s">
        <v>524</v>
      </c>
      <c r="AV291" s="12" t="s">
        <v>78</v>
      </c>
      <c r="AW291" s="12" t="s">
        <v>27</v>
      </c>
      <c r="AX291" s="12" t="s">
        <v>71</v>
      </c>
      <c r="AY291" s="198" t="s">
        <v>151</v>
      </c>
    </row>
    <row r="292" spans="2:65" s="13" customFormat="1" ht="11.25">
      <c r="B292" s="199"/>
      <c r="C292" s="200"/>
      <c r="D292" s="191" t="s">
        <v>160</v>
      </c>
      <c r="E292" s="201" t="s">
        <v>1</v>
      </c>
      <c r="F292" s="202" t="s">
        <v>1081</v>
      </c>
      <c r="G292" s="200"/>
      <c r="H292" s="203">
        <v>72.152000000000001</v>
      </c>
      <c r="I292" s="200"/>
      <c r="J292" s="200"/>
      <c r="K292" s="200"/>
      <c r="L292" s="204"/>
      <c r="M292" s="205"/>
      <c r="N292" s="206"/>
      <c r="O292" s="206"/>
      <c r="P292" s="206"/>
      <c r="Q292" s="206"/>
      <c r="R292" s="206"/>
      <c r="S292" s="206"/>
      <c r="T292" s="207"/>
      <c r="AT292" s="208" t="s">
        <v>160</v>
      </c>
      <c r="AU292" s="208" t="s">
        <v>524</v>
      </c>
      <c r="AV292" s="13" t="s">
        <v>80</v>
      </c>
      <c r="AW292" s="13" t="s">
        <v>27</v>
      </c>
      <c r="AX292" s="13" t="s">
        <v>71</v>
      </c>
      <c r="AY292" s="208" t="s">
        <v>151</v>
      </c>
    </row>
    <row r="293" spans="2:65" s="14" customFormat="1" ht="11.25">
      <c r="B293" s="209"/>
      <c r="C293" s="210"/>
      <c r="D293" s="191" t="s">
        <v>160</v>
      </c>
      <c r="E293" s="211" t="s">
        <v>1</v>
      </c>
      <c r="F293" s="212" t="s">
        <v>165</v>
      </c>
      <c r="G293" s="210"/>
      <c r="H293" s="213">
        <v>72.152000000000001</v>
      </c>
      <c r="I293" s="210"/>
      <c r="J293" s="210"/>
      <c r="K293" s="210"/>
      <c r="L293" s="214"/>
      <c r="M293" s="215"/>
      <c r="N293" s="216"/>
      <c r="O293" s="216"/>
      <c r="P293" s="216"/>
      <c r="Q293" s="216"/>
      <c r="R293" s="216"/>
      <c r="S293" s="216"/>
      <c r="T293" s="217"/>
      <c r="AT293" s="218" t="s">
        <v>160</v>
      </c>
      <c r="AU293" s="218" t="s">
        <v>524</v>
      </c>
      <c r="AV293" s="14" t="s">
        <v>158</v>
      </c>
      <c r="AW293" s="14" t="s">
        <v>27</v>
      </c>
      <c r="AX293" s="14" t="s">
        <v>78</v>
      </c>
      <c r="AY293" s="218" t="s">
        <v>151</v>
      </c>
    </row>
    <row r="294" spans="2:65" s="1" customFormat="1" ht="24" customHeight="1">
      <c r="B294" s="31"/>
      <c r="C294" s="177" t="s">
        <v>670</v>
      </c>
      <c r="D294" s="177" t="s">
        <v>153</v>
      </c>
      <c r="E294" s="178" t="s">
        <v>543</v>
      </c>
      <c r="F294" s="179" t="s">
        <v>544</v>
      </c>
      <c r="G294" s="180" t="s">
        <v>248</v>
      </c>
      <c r="H294" s="181">
        <v>2.488</v>
      </c>
      <c r="I294" s="182"/>
      <c r="J294" s="182">
        <f>ROUND(I294*H294,2)</f>
        <v>0</v>
      </c>
      <c r="K294" s="179" t="s">
        <v>168</v>
      </c>
      <c r="L294" s="35"/>
      <c r="M294" s="183" t="s">
        <v>1</v>
      </c>
      <c r="N294" s="184" t="s">
        <v>36</v>
      </c>
      <c r="O294" s="185">
        <v>0.63800000000000001</v>
      </c>
      <c r="P294" s="185">
        <f>O294*H294</f>
        <v>1.5873440000000001</v>
      </c>
      <c r="Q294" s="185">
        <v>0</v>
      </c>
      <c r="R294" s="185">
        <f>Q294*H294</f>
        <v>0</v>
      </c>
      <c r="S294" s="185">
        <v>0</v>
      </c>
      <c r="T294" s="186">
        <f>S294*H294</f>
        <v>0</v>
      </c>
      <c r="AR294" s="187" t="s">
        <v>158</v>
      </c>
      <c r="AT294" s="187" t="s">
        <v>153</v>
      </c>
      <c r="AU294" s="187" t="s">
        <v>524</v>
      </c>
      <c r="AY294" s="17" t="s">
        <v>151</v>
      </c>
      <c r="BE294" s="188">
        <f>IF(N294="základní",J294,0)</f>
        <v>0</v>
      </c>
      <c r="BF294" s="188">
        <f>IF(N294="snížená",J294,0)</f>
        <v>0</v>
      </c>
      <c r="BG294" s="188">
        <f>IF(N294="zákl. přenesená",J294,0)</f>
        <v>0</v>
      </c>
      <c r="BH294" s="188">
        <f>IF(N294="sníž. přenesená",J294,0)</f>
        <v>0</v>
      </c>
      <c r="BI294" s="188">
        <f>IF(N294="nulová",J294,0)</f>
        <v>0</v>
      </c>
      <c r="BJ294" s="17" t="s">
        <v>78</v>
      </c>
      <c r="BK294" s="188">
        <f>ROUND(I294*H294,2)</f>
        <v>0</v>
      </c>
      <c r="BL294" s="17" t="s">
        <v>158</v>
      </c>
      <c r="BM294" s="187" t="s">
        <v>1082</v>
      </c>
    </row>
    <row r="295" spans="2:65" s="12" customFormat="1" ht="11.25">
      <c r="B295" s="189"/>
      <c r="C295" s="190"/>
      <c r="D295" s="191" t="s">
        <v>160</v>
      </c>
      <c r="E295" s="192" t="s">
        <v>1</v>
      </c>
      <c r="F295" s="193" t="s">
        <v>531</v>
      </c>
      <c r="G295" s="190"/>
      <c r="H295" s="192" t="s">
        <v>1</v>
      </c>
      <c r="I295" s="190"/>
      <c r="J295" s="190"/>
      <c r="K295" s="190"/>
      <c r="L295" s="194"/>
      <c r="M295" s="195"/>
      <c r="N295" s="196"/>
      <c r="O295" s="196"/>
      <c r="P295" s="196"/>
      <c r="Q295" s="196"/>
      <c r="R295" s="196"/>
      <c r="S295" s="196"/>
      <c r="T295" s="197"/>
      <c r="AT295" s="198" t="s">
        <v>160</v>
      </c>
      <c r="AU295" s="198" t="s">
        <v>524</v>
      </c>
      <c r="AV295" s="12" t="s">
        <v>78</v>
      </c>
      <c r="AW295" s="12" t="s">
        <v>27</v>
      </c>
      <c r="AX295" s="12" t="s">
        <v>71</v>
      </c>
      <c r="AY295" s="198" t="s">
        <v>151</v>
      </c>
    </row>
    <row r="296" spans="2:65" s="13" customFormat="1" ht="11.25">
      <c r="B296" s="199"/>
      <c r="C296" s="200"/>
      <c r="D296" s="191" t="s">
        <v>160</v>
      </c>
      <c r="E296" s="201" t="s">
        <v>1</v>
      </c>
      <c r="F296" s="202" t="s">
        <v>1078</v>
      </c>
      <c r="G296" s="200"/>
      <c r="H296" s="203">
        <v>0.94399999999999995</v>
      </c>
      <c r="I296" s="200"/>
      <c r="J296" s="200"/>
      <c r="K296" s="200"/>
      <c r="L296" s="204"/>
      <c r="M296" s="205"/>
      <c r="N296" s="206"/>
      <c r="O296" s="206"/>
      <c r="P296" s="206"/>
      <c r="Q296" s="206"/>
      <c r="R296" s="206"/>
      <c r="S296" s="206"/>
      <c r="T296" s="207"/>
      <c r="AT296" s="208" t="s">
        <v>160</v>
      </c>
      <c r="AU296" s="208" t="s">
        <v>524</v>
      </c>
      <c r="AV296" s="13" t="s">
        <v>80</v>
      </c>
      <c r="AW296" s="13" t="s">
        <v>27</v>
      </c>
      <c r="AX296" s="13" t="s">
        <v>71</v>
      </c>
      <c r="AY296" s="208" t="s">
        <v>151</v>
      </c>
    </row>
    <row r="297" spans="2:65" s="12" customFormat="1" ht="11.25">
      <c r="B297" s="189"/>
      <c r="C297" s="190"/>
      <c r="D297" s="191" t="s">
        <v>160</v>
      </c>
      <c r="E297" s="192" t="s">
        <v>1</v>
      </c>
      <c r="F297" s="193" t="s">
        <v>534</v>
      </c>
      <c r="G297" s="190"/>
      <c r="H297" s="192" t="s">
        <v>1</v>
      </c>
      <c r="I297" s="190"/>
      <c r="J297" s="190"/>
      <c r="K297" s="190"/>
      <c r="L297" s="194"/>
      <c r="M297" s="195"/>
      <c r="N297" s="196"/>
      <c r="O297" s="196"/>
      <c r="P297" s="196"/>
      <c r="Q297" s="196"/>
      <c r="R297" s="196"/>
      <c r="S297" s="196"/>
      <c r="T297" s="197"/>
      <c r="AT297" s="198" t="s">
        <v>160</v>
      </c>
      <c r="AU297" s="198" t="s">
        <v>524</v>
      </c>
      <c r="AV297" s="12" t="s">
        <v>78</v>
      </c>
      <c r="AW297" s="12" t="s">
        <v>27</v>
      </c>
      <c r="AX297" s="12" t="s">
        <v>71</v>
      </c>
      <c r="AY297" s="198" t="s">
        <v>151</v>
      </c>
    </row>
    <row r="298" spans="2:65" s="13" customFormat="1" ht="11.25">
      <c r="B298" s="199"/>
      <c r="C298" s="200"/>
      <c r="D298" s="191" t="s">
        <v>160</v>
      </c>
      <c r="E298" s="201" t="s">
        <v>1</v>
      </c>
      <c r="F298" s="202" t="s">
        <v>1079</v>
      </c>
      <c r="G298" s="200"/>
      <c r="H298" s="203">
        <v>1.544</v>
      </c>
      <c r="I298" s="200"/>
      <c r="J298" s="200"/>
      <c r="K298" s="200"/>
      <c r="L298" s="204"/>
      <c r="M298" s="205"/>
      <c r="N298" s="206"/>
      <c r="O298" s="206"/>
      <c r="P298" s="206"/>
      <c r="Q298" s="206"/>
      <c r="R298" s="206"/>
      <c r="S298" s="206"/>
      <c r="T298" s="207"/>
      <c r="AT298" s="208" t="s">
        <v>160</v>
      </c>
      <c r="AU298" s="208" t="s">
        <v>524</v>
      </c>
      <c r="AV298" s="13" t="s">
        <v>80</v>
      </c>
      <c r="AW298" s="13" t="s">
        <v>27</v>
      </c>
      <c r="AX298" s="13" t="s">
        <v>71</v>
      </c>
      <c r="AY298" s="208" t="s">
        <v>151</v>
      </c>
    </row>
    <row r="299" spans="2:65" s="14" customFormat="1" ht="11.25">
      <c r="B299" s="209"/>
      <c r="C299" s="210"/>
      <c r="D299" s="191" t="s">
        <v>160</v>
      </c>
      <c r="E299" s="211" t="s">
        <v>1</v>
      </c>
      <c r="F299" s="212" t="s">
        <v>165</v>
      </c>
      <c r="G299" s="210"/>
      <c r="H299" s="213">
        <v>2.488</v>
      </c>
      <c r="I299" s="210"/>
      <c r="J299" s="210"/>
      <c r="K299" s="210"/>
      <c r="L299" s="214"/>
      <c r="M299" s="215"/>
      <c r="N299" s="216"/>
      <c r="O299" s="216"/>
      <c r="P299" s="216"/>
      <c r="Q299" s="216"/>
      <c r="R299" s="216"/>
      <c r="S299" s="216"/>
      <c r="T299" s="217"/>
      <c r="AT299" s="218" t="s">
        <v>160</v>
      </c>
      <c r="AU299" s="218" t="s">
        <v>524</v>
      </c>
      <c r="AV299" s="14" t="s">
        <v>158</v>
      </c>
      <c r="AW299" s="14" t="s">
        <v>4</v>
      </c>
      <c r="AX299" s="14" t="s">
        <v>78</v>
      </c>
      <c r="AY299" s="218" t="s">
        <v>151</v>
      </c>
    </row>
    <row r="300" spans="2:65" s="1" customFormat="1" ht="24" customHeight="1">
      <c r="B300" s="31"/>
      <c r="C300" s="177" t="s">
        <v>673</v>
      </c>
      <c r="D300" s="177" t="s">
        <v>153</v>
      </c>
      <c r="E300" s="178" t="s">
        <v>547</v>
      </c>
      <c r="F300" s="179" t="s">
        <v>548</v>
      </c>
      <c r="G300" s="180" t="s">
        <v>248</v>
      </c>
      <c r="H300" s="181">
        <v>2.488</v>
      </c>
      <c r="I300" s="182"/>
      <c r="J300" s="182">
        <f>ROUND(I300*H300,2)</f>
        <v>0</v>
      </c>
      <c r="K300" s="179" t="s">
        <v>230</v>
      </c>
      <c r="L300" s="35"/>
      <c r="M300" s="183" t="s">
        <v>1</v>
      </c>
      <c r="N300" s="184" t="s">
        <v>36</v>
      </c>
      <c r="O300" s="185">
        <v>0</v>
      </c>
      <c r="P300" s="185">
        <f>O300*H300</f>
        <v>0</v>
      </c>
      <c r="Q300" s="185">
        <v>0</v>
      </c>
      <c r="R300" s="185">
        <f>Q300*H300</f>
        <v>0</v>
      </c>
      <c r="S300" s="185">
        <v>0</v>
      </c>
      <c r="T300" s="186">
        <f>S300*H300</f>
        <v>0</v>
      </c>
      <c r="AR300" s="187" t="s">
        <v>158</v>
      </c>
      <c r="AT300" s="187" t="s">
        <v>153</v>
      </c>
      <c r="AU300" s="187" t="s">
        <v>524</v>
      </c>
      <c r="AY300" s="17" t="s">
        <v>151</v>
      </c>
      <c r="BE300" s="188">
        <f>IF(N300="základní",J300,0)</f>
        <v>0</v>
      </c>
      <c r="BF300" s="188">
        <f>IF(N300="snížená",J300,0)</f>
        <v>0</v>
      </c>
      <c r="BG300" s="188">
        <f>IF(N300="zákl. přenesená",J300,0)</f>
        <v>0</v>
      </c>
      <c r="BH300" s="188">
        <f>IF(N300="sníž. přenesená",J300,0)</f>
        <v>0</v>
      </c>
      <c r="BI300" s="188">
        <f>IF(N300="nulová",J300,0)</f>
        <v>0</v>
      </c>
      <c r="BJ300" s="17" t="s">
        <v>78</v>
      </c>
      <c r="BK300" s="188">
        <f>ROUND(I300*H300,2)</f>
        <v>0</v>
      </c>
      <c r="BL300" s="17" t="s">
        <v>158</v>
      </c>
      <c r="BM300" s="187" t="s">
        <v>1083</v>
      </c>
    </row>
    <row r="301" spans="2:65" s="12" customFormat="1" ht="11.25">
      <c r="B301" s="189"/>
      <c r="C301" s="190"/>
      <c r="D301" s="191" t="s">
        <v>160</v>
      </c>
      <c r="E301" s="192" t="s">
        <v>1</v>
      </c>
      <c r="F301" s="193" t="s">
        <v>531</v>
      </c>
      <c r="G301" s="190"/>
      <c r="H301" s="192" t="s">
        <v>1</v>
      </c>
      <c r="I301" s="190"/>
      <c r="J301" s="190"/>
      <c r="K301" s="190"/>
      <c r="L301" s="194"/>
      <c r="M301" s="195"/>
      <c r="N301" s="196"/>
      <c r="O301" s="196"/>
      <c r="P301" s="196"/>
      <c r="Q301" s="196"/>
      <c r="R301" s="196"/>
      <c r="S301" s="196"/>
      <c r="T301" s="197"/>
      <c r="AT301" s="198" t="s">
        <v>160</v>
      </c>
      <c r="AU301" s="198" t="s">
        <v>524</v>
      </c>
      <c r="AV301" s="12" t="s">
        <v>78</v>
      </c>
      <c r="AW301" s="12" t="s">
        <v>27</v>
      </c>
      <c r="AX301" s="12" t="s">
        <v>71</v>
      </c>
      <c r="AY301" s="198" t="s">
        <v>151</v>
      </c>
    </row>
    <row r="302" spans="2:65" s="13" customFormat="1" ht="11.25">
      <c r="B302" s="199"/>
      <c r="C302" s="200"/>
      <c r="D302" s="191" t="s">
        <v>160</v>
      </c>
      <c r="E302" s="201" t="s">
        <v>1</v>
      </c>
      <c r="F302" s="202" t="s">
        <v>1078</v>
      </c>
      <c r="G302" s="200"/>
      <c r="H302" s="203">
        <v>0.94399999999999995</v>
      </c>
      <c r="I302" s="200"/>
      <c r="J302" s="200"/>
      <c r="K302" s="200"/>
      <c r="L302" s="204"/>
      <c r="M302" s="205"/>
      <c r="N302" s="206"/>
      <c r="O302" s="206"/>
      <c r="P302" s="206"/>
      <c r="Q302" s="206"/>
      <c r="R302" s="206"/>
      <c r="S302" s="206"/>
      <c r="T302" s="207"/>
      <c r="AT302" s="208" t="s">
        <v>160</v>
      </c>
      <c r="AU302" s="208" t="s">
        <v>524</v>
      </c>
      <c r="AV302" s="13" t="s">
        <v>80</v>
      </c>
      <c r="AW302" s="13" t="s">
        <v>27</v>
      </c>
      <c r="AX302" s="13" t="s">
        <v>71</v>
      </c>
      <c r="AY302" s="208" t="s">
        <v>151</v>
      </c>
    </row>
    <row r="303" spans="2:65" s="12" customFormat="1" ht="11.25">
      <c r="B303" s="189"/>
      <c r="C303" s="190"/>
      <c r="D303" s="191" t="s">
        <v>160</v>
      </c>
      <c r="E303" s="192" t="s">
        <v>1</v>
      </c>
      <c r="F303" s="193" t="s">
        <v>534</v>
      </c>
      <c r="G303" s="190"/>
      <c r="H303" s="192" t="s">
        <v>1</v>
      </c>
      <c r="I303" s="190"/>
      <c r="J303" s="190"/>
      <c r="K303" s="190"/>
      <c r="L303" s="194"/>
      <c r="M303" s="195"/>
      <c r="N303" s="196"/>
      <c r="O303" s="196"/>
      <c r="P303" s="196"/>
      <c r="Q303" s="196"/>
      <c r="R303" s="196"/>
      <c r="S303" s="196"/>
      <c r="T303" s="197"/>
      <c r="AT303" s="198" t="s">
        <v>160</v>
      </c>
      <c r="AU303" s="198" t="s">
        <v>524</v>
      </c>
      <c r="AV303" s="12" t="s">
        <v>78</v>
      </c>
      <c r="AW303" s="12" t="s">
        <v>27</v>
      </c>
      <c r="AX303" s="12" t="s">
        <v>71</v>
      </c>
      <c r="AY303" s="198" t="s">
        <v>151</v>
      </c>
    </row>
    <row r="304" spans="2:65" s="13" customFormat="1" ht="11.25">
      <c r="B304" s="199"/>
      <c r="C304" s="200"/>
      <c r="D304" s="191" t="s">
        <v>160</v>
      </c>
      <c r="E304" s="201" t="s">
        <v>1</v>
      </c>
      <c r="F304" s="202" t="s">
        <v>1079</v>
      </c>
      <c r="G304" s="200"/>
      <c r="H304" s="203">
        <v>1.544</v>
      </c>
      <c r="I304" s="200"/>
      <c r="J304" s="200"/>
      <c r="K304" s="200"/>
      <c r="L304" s="204"/>
      <c r="M304" s="205"/>
      <c r="N304" s="206"/>
      <c r="O304" s="206"/>
      <c r="P304" s="206"/>
      <c r="Q304" s="206"/>
      <c r="R304" s="206"/>
      <c r="S304" s="206"/>
      <c r="T304" s="207"/>
      <c r="AT304" s="208" t="s">
        <v>160</v>
      </c>
      <c r="AU304" s="208" t="s">
        <v>524</v>
      </c>
      <c r="AV304" s="13" t="s">
        <v>80</v>
      </c>
      <c r="AW304" s="13" t="s">
        <v>27</v>
      </c>
      <c r="AX304" s="13" t="s">
        <v>71</v>
      </c>
      <c r="AY304" s="208" t="s">
        <v>151</v>
      </c>
    </row>
    <row r="305" spans="2:65" s="14" customFormat="1" ht="11.25">
      <c r="B305" s="209"/>
      <c r="C305" s="210"/>
      <c r="D305" s="191" t="s">
        <v>160</v>
      </c>
      <c r="E305" s="211" t="s">
        <v>1</v>
      </c>
      <c r="F305" s="212" t="s">
        <v>165</v>
      </c>
      <c r="G305" s="210"/>
      <c r="H305" s="213">
        <v>2.488</v>
      </c>
      <c r="I305" s="210"/>
      <c r="J305" s="210"/>
      <c r="K305" s="210"/>
      <c r="L305" s="214"/>
      <c r="M305" s="215"/>
      <c r="N305" s="216"/>
      <c r="O305" s="216"/>
      <c r="P305" s="216"/>
      <c r="Q305" s="216"/>
      <c r="R305" s="216"/>
      <c r="S305" s="216"/>
      <c r="T305" s="217"/>
      <c r="AT305" s="218" t="s">
        <v>160</v>
      </c>
      <c r="AU305" s="218" t="s">
        <v>524</v>
      </c>
      <c r="AV305" s="14" t="s">
        <v>158</v>
      </c>
      <c r="AW305" s="14" t="s">
        <v>27</v>
      </c>
      <c r="AX305" s="14" t="s">
        <v>78</v>
      </c>
      <c r="AY305" s="218" t="s">
        <v>151</v>
      </c>
    </row>
    <row r="306" spans="2:65" s="11" customFormat="1" ht="22.9" customHeight="1">
      <c r="B306" s="162"/>
      <c r="C306" s="163"/>
      <c r="D306" s="164" t="s">
        <v>70</v>
      </c>
      <c r="E306" s="175" t="s">
        <v>1084</v>
      </c>
      <c r="F306" s="175" t="s">
        <v>520</v>
      </c>
      <c r="G306" s="163"/>
      <c r="H306" s="163"/>
      <c r="I306" s="163"/>
      <c r="J306" s="176">
        <f>BK306</f>
        <v>0</v>
      </c>
      <c r="K306" s="163"/>
      <c r="L306" s="167"/>
      <c r="M306" s="168"/>
      <c r="N306" s="169"/>
      <c r="O306" s="169"/>
      <c r="P306" s="170">
        <f>SUM(P307:P315)</f>
        <v>0.19059999999999999</v>
      </c>
      <c r="Q306" s="169"/>
      <c r="R306" s="170">
        <f>SUM(R307:R315)</f>
        <v>0</v>
      </c>
      <c r="S306" s="169"/>
      <c r="T306" s="171">
        <f>SUM(T307:T315)</f>
        <v>0</v>
      </c>
      <c r="AR306" s="172" t="s">
        <v>78</v>
      </c>
      <c r="AT306" s="173" t="s">
        <v>70</v>
      </c>
      <c r="AU306" s="173" t="s">
        <v>78</v>
      </c>
      <c r="AY306" s="172" t="s">
        <v>151</v>
      </c>
      <c r="BK306" s="174">
        <f>SUM(BK307:BK315)</f>
        <v>0</v>
      </c>
    </row>
    <row r="307" spans="2:65" s="1" customFormat="1" ht="24" customHeight="1">
      <c r="B307" s="31"/>
      <c r="C307" s="177" t="s">
        <v>555</v>
      </c>
      <c r="D307" s="177" t="s">
        <v>153</v>
      </c>
      <c r="E307" s="178" t="s">
        <v>1085</v>
      </c>
      <c r="F307" s="179" t="s">
        <v>1086</v>
      </c>
      <c r="G307" s="180" t="s">
        <v>248</v>
      </c>
      <c r="H307" s="181">
        <v>38.119999999999997</v>
      </c>
      <c r="I307" s="182"/>
      <c r="J307" s="182">
        <f>ROUND(I307*H307,2)</f>
        <v>0</v>
      </c>
      <c r="K307" s="179" t="s">
        <v>1087</v>
      </c>
      <c r="L307" s="35"/>
      <c r="M307" s="183" t="s">
        <v>1</v>
      </c>
      <c r="N307" s="184" t="s">
        <v>36</v>
      </c>
      <c r="O307" s="185">
        <v>5.0000000000000001E-3</v>
      </c>
      <c r="P307" s="185">
        <f>O307*H307</f>
        <v>0.19059999999999999</v>
      </c>
      <c r="Q307" s="185">
        <v>0</v>
      </c>
      <c r="R307" s="185">
        <f>Q307*H307</f>
        <v>0</v>
      </c>
      <c r="S307" s="185">
        <v>0</v>
      </c>
      <c r="T307" s="186">
        <f>S307*H307</f>
        <v>0</v>
      </c>
      <c r="AR307" s="187" t="s">
        <v>158</v>
      </c>
      <c r="AT307" s="187" t="s">
        <v>153</v>
      </c>
      <c r="AU307" s="187" t="s">
        <v>80</v>
      </c>
      <c r="AY307" s="17" t="s">
        <v>151</v>
      </c>
      <c r="BE307" s="188">
        <f>IF(N307="základní",J307,0)</f>
        <v>0</v>
      </c>
      <c r="BF307" s="188">
        <f>IF(N307="snížená",J307,0)</f>
        <v>0</v>
      </c>
      <c r="BG307" s="188">
        <f>IF(N307="zákl. přenesená",J307,0)</f>
        <v>0</v>
      </c>
      <c r="BH307" s="188">
        <f>IF(N307="sníž. přenesená",J307,0)</f>
        <v>0</v>
      </c>
      <c r="BI307" s="188">
        <f>IF(N307="nulová",J307,0)</f>
        <v>0</v>
      </c>
      <c r="BJ307" s="17" t="s">
        <v>78</v>
      </c>
      <c r="BK307" s="188">
        <f>ROUND(I307*H307,2)</f>
        <v>0</v>
      </c>
      <c r="BL307" s="17" t="s">
        <v>158</v>
      </c>
      <c r="BM307" s="187" t="s">
        <v>1088</v>
      </c>
    </row>
    <row r="308" spans="2:65" s="12" customFormat="1" ht="11.25">
      <c r="B308" s="189"/>
      <c r="C308" s="190"/>
      <c r="D308" s="191" t="s">
        <v>160</v>
      </c>
      <c r="E308" s="192" t="s">
        <v>1</v>
      </c>
      <c r="F308" s="193" t="s">
        <v>356</v>
      </c>
      <c r="G308" s="190"/>
      <c r="H308" s="192" t="s">
        <v>1</v>
      </c>
      <c r="I308" s="190"/>
      <c r="J308" s="190"/>
      <c r="K308" s="190"/>
      <c r="L308" s="194"/>
      <c r="M308" s="195"/>
      <c r="N308" s="196"/>
      <c r="O308" s="196"/>
      <c r="P308" s="196"/>
      <c r="Q308" s="196"/>
      <c r="R308" s="196"/>
      <c r="S308" s="196"/>
      <c r="T308" s="197"/>
      <c r="AT308" s="198" t="s">
        <v>160</v>
      </c>
      <c r="AU308" s="198" t="s">
        <v>80</v>
      </c>
      <c r="AV308" s="12" t="s">
        <v>78</v>
      </c>
      <c r="AW308" s="12" t="s">
        <v>27</v>
      </c>
      <c r="AX308" s="12" t="s">
        <v>71</v>
      </c>
      <c r="AY308" s="198" t="s">
        <v>151</v>
      </c>
    </row>
    <row r="309" spans="2:65" s="13" customFormat="1" ht="11.25">
      <c r="B309" s="199"/>
      <c r="C309" s="200"/>
      <c r="D309" s="191" t="s">
        <v>160</v>
      </c>
      <c r="E309" s="201" t="s">
        <v>1</v>
      </c>
      <c r="F309" s="202" t="s">
        <v>1089</v>
      </c>
      <c r="G309" s="200"/>
      <c r="H309" s="203">
        <v>8.9999999999999993E-3</v>
      </c>
      <c r="I309" s="200"/>
      <c r="J309" s="200"/>
      <c r="K309" s="200"/>
      <c r="L309" s="204"/>
      <c r="M309" s="205"/>
      <c r="N309" s="206"/>
      <c r="O309" s="206"/>
      <c r="P309" s="206"/>
      <c r="Q309" s="206"/>
      <c r="R309" s="206"/>
      <c r="S309" s="206"/>
      <c r="T309" s="207"/>
      <c r="AT309" s="208" t="s">
        <v>160</v>
      </c>
      <c r="AU309" s="208" t="s">
        <v>80</v>
      </c>
      <c r="AV309" s="13" t="s">
        <v>80</v>
      </c>
      <c r="AW309" s="13" t="s">
        <v>27</v>
      </c>
      <c r="AX309" s="13" t="s">
        <v>71</v>
      </c>
      <c r="AY309" s="208" t="s">
        <v>151</v>
      </c>
    </row>
    <row r="310" spans="2:65" s="12" customFormat="1" ht="11.25">
      <c r="B310" s="189"/>
      <c r="C310" s="190"/>
      <c r="D310" s="191" t="s">
        <v>160</v>
      </c>
      <c r="E310" s="192" t="s">
        <v>1</v>
      </c>
      <c r="F310" s="193" t="s">
        <v>358</v>
      </c>
      <c r="G310" s="190"/>
      <c r="H310" s="192" t="s">
        <v>1</v>
      </c>
      <c r="I310" s="190"/>
      <c r="J310" s="190"/>
      <c r="K310" s="190"/>
      <c r="L310" s="194"/>
      <c r="M310" s="195"/>
      <c r="N310" s="196"/>
      <c r="O310" s="196"/>
      <c r="P310" s="196"/>
      <c r="Q310" s="196"/>
      <c r="R310" s="196"/>
      <c r="S310" s="196"/>
      <c r="T310" s="197"/>
      <c r="AT310" s="198" t="s">
        <v>160</v>
      </c>
      <c r="AU310" s="198" t="s">
        <v>80</v>
      </c>
      <c r="AV310" s="12" t="s">
        <v>78</v>
      </c>
      <c r="AW310" s="12" t="s">
        <v>27</v>
      </c>
      <c r="AX310" s="12" t="s">
        <v>71</v>
      </c>
      <c r="AY310" s="198" t="s">
        <v>151</v>
      </c>
    </row>
    <row r="311" spans="2:65" s="13" customFormat="1" ht="11.25">
      <c r="B311" s="199"/>
      <c r="C311" s="200"/>
      <c r="D311" s="191" t="s">
        <v>160</v>
      </c>
      <c r="E311" s="201" t="s">
        <v>1</v>
      </c>
      <c r="F311" s="202" t="s">
        <v>1090</v>
      </c>
      <c r="G311" s="200"/>
      <c r="H311" s="203">
        <v>0.56599999999999995</v>
      </c>
      <c r="I311" s="200"/>
      <c r="J311" s="200"/>
      <c r="K311" s="200"/>
      <c r="L311" s="204"/>
      <c r="M311" s="205"/>
      <c r="N311" s="206"/>
      <c r="O311" s="206"/>
      <c r="P311" s="206"/>
      <c r="Q311" s="206"/>
      <c r="R311" s="206"/>
      <c r="S311" s="206"/>
      <c r="T311" s="207"/>
      <c r="AT311" s="208" t="s">
        <v>160</v>
      </c>
      <c r="AU311" s="208" t="s">
        <v>80</v>
      </c>
      <c r="AV311" s="13" t="s">
        <v>80</v>
      </c>
      <c r="AW311" s="13" t="s">
        <v>27</v>
      </c>
      <c r="AX311" s="13" t="s">
        <v>71</v>
      </c>
      <c r="AY311" s="208" t="s">
        <v>151</v>
      </c>
    </row>
    <row r="312" spans="2:65" s="13" customFormat="1" ht="11.25">
      <c r="B312" s="199"/>
      <c r="C312" s="200"/>
      <c r="D312" s="191" t="s">
        <v>160</v>
      </c>
      <c r="E312" s="201" t="s">
        <v>1</v>
      </c>
      <c r="F312" s="202" t="s">
        <v>1091</v>
      </c>
      <c r="G312" s="200"/>
      <c r="H312" s="203">
        <v>0.378</v>
      </c>
      <c r="I312" s="200"/>
      <c r="J312" s="200"/>
      <c r="K312" s="200"/>
      <c r="L312" s="204"/>
      <c r="M312" s="205"/>
      <c r="N312" s="206"/>
      <c r="O312" s="206"/>
      <c r="P312" s="206"/>
      <c r="Q312" s="206"/>
      <c r="R312" s="206"/>
      <c r="S312" s="206"/>
      <c r="T312" s="207"/>
      <c r="AT312" s="208" t="s">
        <v>160</v>
      </c>
      <c r="AU312" s="208" t="s">
        <v>80</v>
      </c>
      <c r="AV312" s="13" t="s">
        <v>80</v>
      </c>
      <c r="AW312" s="13" t="s">
        <v>27</v>
      </c>
      <c r="AX312" s="13" t="s">
        <v>71</v>
      </c>
      <c r="AY312" s="208" t="s">
        <v>151</v>
      </c>
    </row>
    <row r="313" spans="2:65" s="15" customFormat="1" ht="11.25">
      <c r="B313" s="235"/>
      <c r="C313" s="236"/>
      <c r="D313" s="191" t="s">
        <v>160</v>
      </c>
      <c r="E313" s="237" t="s">
        <v>1</v>
      </c>
      <c r="F313" s="238" t="s">
        <v>761</v>
      </c>
      <c r="G313" s="236"/>
      <c r="H313" s="239">
        <v>0.95299999999999996</v>
      </c>
      <c r="I313" s="236"/>
      <c r="J313" s="236"/>
      <c r="K313" s="236"/>
      <c r="L313" s="240"/>
      <c r="M313" s="241"/>
      <c r="N313" s="242"/>
      <c r="O313" s="242"/>
      <c r="P313" s="242"/>
      <c r="Q313" s="242"/>
      <c r="R313" s="242"/>
      <c r="S313" s="242"/>
      <c r="T313" s="243"/>
      <c r="AT313" s="244" t="s">
        <v>160</v>
      </c>
      <c r="AU313" s="244" t="s">
        <v>80</v>
      </c>
      <c r="AV313" s="15" t="s">
        <v>524</v>
      </c>
      <c r="AW313" s="15" t="s">
        <v>27</v>
      </c>
      <c r="AX313" s="15" t="s">
        <v>71</v>
      </c>
      <c r="AY313" s="244" t="s">
        <v>151</v>
      </c>
    </row>
    <row r="314" spans="2:65" s="12" customFormat="1" ht="11.25">
      <c r="B314" s="189"/>
      <c r="C314" s="190"/>
      <c r="D314" s="191" t="s">
        <v>160</v>
      </c>
      <c r="E314" s="192" t="s">
        <v>1</v>
      </c>
      <c r="F314" s="193" t="s">
        <v>1092</v>
      </c>
      <c r="G314" s="190"/>
      <c r="H314" s="192" t="s">
        <v>1</v>
      </c>
      <c r="I314" s="190"/>
      <c r="J314" s="190"/>
      <c r="K314" s="190"/>
      <c r="L314" s="194"/>
      <c r="M314" s="195"/>
      <c r="N314" s="196"/>
      <c r="O314" s="196"/>
      <c r="P314" s="196"/>
      <c r="Q314" s="196"/>
      <c r="R314" s="196"/>
      <c r="S314" s="196"/>
      <c r="T314" s="197"/>
      <c r="AT314" s="198" t="s">
        <v>160</v>
      </c>
      <c r="AU314" s="198" t="s">
        <v>80</v>
      </c>
      <c r="AV314" s="12" t="s">
        <v>78</v>
      </c>
      <c r="AW314" s="12" t="s">
        <v>27</v>
      </c>
      <c r="AX314" s="12" t="s">
        <v>71</v>
      </c>
      <c r="AY314" s="198" t="s">
        <v>151</v>
      </c>
    </row>
    <row r="315" spans="2:65" s="13" customFormat="1" ht="11.25">
      <c r="B315" s="199"/>
      <c r="C315" s="200"/>
      <c r="D315" s="191" t="s">
        <v>160</v>
      </c>
      <c r="E315" s="201" t="s">
        <v>1</v>
      </c>
      <c r="F315" s="202" t="s">
        <v>1093</v>
      </c>
      <c r="G315" s="200"/>
      <c r="H315" s="203">
        <v>38.119999999999997</v>
      </c>
      <c r="I315" s="200"/>
      <c r="J315" s="200"/>
      <c r="K315" s="200"/>
      <c r="L315" s="204"/>
      <c r="M315" s="205"/>
      <c r="N315" s="206"/>
      <c r="O315" s="206"/>
      <c r="P315" s="206"/>
      <c r="Q315" s="206"/>
      <c r="R315" s="206"/>
      <c r="S315" s="206"/>
      <c r="T315" s="207"/>
      <c r="AT315" s="208" t="s">
        <v>160</v>
      </c>
      <c r="AU315" s="208" t="s">
        <v>80</v>
      </c>
      <c r="AV315" s="13" t="s">
        <v>80</v>
      </c>
      <c r="AW315" s="13" t="s">
        <v>27</v>
      </c>
      <c r="AX315" s="13" t="s">
        <v>78</v>
      </c>
      <c r="AY315" s="208" t="s">
        <v>151</v>
      </c>
    </row>
    <row r="316" spans="2:65" s="11" customFormat="1" ht="25.9" customHeight="1">
      <c r="B316" s="162"/>
      <c r="C316" s="163"/>
      <c r="D316" s="164" t="s">
        <v>70</v>
      </c>
      <c r="E316" s="165" t="s">
        <v>279</v>
      </c>
      <c r="F316" s="165" t="s">
        <v>550</v>
      </c>
      <c r="G316" s="163"/>
      <c r="H316" s="163"/>
      <c r="I316" s="163"/>
      <c r="J316" s="166">
        <f>BK316</f>
        <v>0</v>
      </c>
      <c r="K316" s="163"/>
      <c r="L316" s="167"/>
      <c r="M316" s="168"/>
      <c r="N316" s="169"/>
      <c r="O316" s="169"/>
      <c r="P316" s="170">
        <f>P317</f>
        <v>4.6959999999999997</v>
      </c>
      <c r="Q316" s="169"/>
      <c r="R316" s="170">
        <f>R317</f>
        <v>9.9000000000000008E-3</v>
      </c>
      <c r="S316" s="169"/>
      <c r="T316" s="171">
        <f>T317</f>
        <v>0</v>
      </c>
      <c r="AR316" s="172" t="s">
        <v>524</v>
      </c>
      <c r="AT316" s="173" t="s">
        <v>70</v>
      </c>
      <c r="AU316" s="173" t="s">
        <v>71</v>
      </c>
      <c r="AY316" s="172" t="s">
        <v>151</v>
      </c>
      <c r="BK316" s="174">
        <f>BK317</f>
        <v>0</v>
      </c>
    </row>
    <row r="317" spans="2:65" s="11" customFormat="1" ht="22.9" customHeight="1">
      <c r="B317" s="162"/>
      <c r="C317" s="163"/>
      <c r="D317" s="164" t="s">
        <v>70</v>
      </c>
      <c r="E317" s="175" t="s">
        <v>551</v>
      </c>
      <c r="F317" s="175" t="s">
        <v>552</v>
      </c>
      <c r="G317" s="163"/>
      <c r="H317" s="163"/>
      <c r="I317" s="163"/>
      <c r="J317" s="176">
        <f>BK317</f>
        <v>0</v>
      </c>
      <c r="K317" s="163"/>
      <c r="L317" s="167"/>
      <c r="M317" s="168"/>
      <c r="N317" s="169"/>
      <c r="O317" s="169"/>
      <c r="P317" s="170">
        <f>SUM(P318:P328)</f>
        <v>4.6959999999999997</v>
      </c>
      <c r="Q317" s="169"/>
      <c r="R317" s="170">
        <f>SUM(R318:R328)</f>
        <v>9.9000000000000008E-3</v>
      </c>
      <c r="S317" s="169"/>
      <c r="T317" s="171">
        <f>SUM(T318:T328)</f>
        <v>0</v>
      </c>
      <c r="AR317" s="172" t="s">
        <v>524</v>
      </c>
      <c r="AT317" s="173" t="s">
        <v>70</v>
      </c>
      <c r="AU317" s="173" t="s">
        <v>78</v>
      </c>
      <c r="AY317" s="172" t="s">
        <v>151</v>
      </c>
      <c r="BK317" s="174">
        <f>SUM(BK318:BK328)</f>
        <v>0</v>
      </c>
    </row>
    <row r="318" spans="2:65" s="1" customFormat="1" ht="24" customHeight="1">
      <c r="B318" s="31"/>
      <c r="C318" s="177" t="s">
        <v>696</v>
      </c>
      <c r="D318" s="177" t="s">
        <v>153</v>
      </c>
      <c r="E318" s="178" t="s">
        <v>82</v>
      </c>
      <c r="F318" s="179" t="s">
        <v>554</v>
      </c>
      <c r="G318" s="180" t="s">
        <v>212</v>
      </c>
      <c r="H318" s="181">
        <v>1</v>
      </c>
      <c r="I318" s="182"/>
      <c r="J318" s="182">
        <f>ROUND(I318*H318,2)</f>
        <v>0</v>
      </c>
      <c r="K318" s="179" t="s">
        <v>1</v>
      </c>
      <c r="L318" s="35"/>
      <c r="M318" s="183" t="s">
        <v>1</v>
      </c>
      <c r="N318" s="184" t="s">
        <v>36</v>
      </c>
      <c r="O318" s="185">
        <v>0</v>
      </c>
      <c r="P318" s="185">
        <f>O318*H318</f>
        <v>0</v>
      </c>
      <c r="Q318" s="185">
        <v>0</v>
      </c>
      <c r="R318" s="185">
        <f>Q318*H318</f>
        <v>0</v>
      </c>
      <c r="S318" s="185">
        <v>0</v>
      </c>
      <c r="T318" s="186">
        <f>S318*H318</f>
        <v>0</v>
      </c>
      <c r="AR318" s="187" t="s">
        <v>555</v>
      </c>
      <c r="AT318" s="187" t="s">
        <v>153</v>
      </c>
      <c r="AU318" s="187" t="s">
        <v>80</v>
      </c>
      <c r="AY318" s="17" t="s">
        <v>151</v>
      </c>
      <c r="BE318" s="188">
        <f>IF(N318="základní",J318,0)</f>
        <v>0</v>
      </c>
      <c r="BF318" s="188">
        <f>IF(N318="snížená",J318,0)</f>
        <v>0</v>
      </c>
      <c r="BG318" s="188">
        <f>IF(N318="zákl. přenesená",J318,0)</f>
        <v>0</v>
      </c>
      <c r="BH318" s="188">
        <f>IF(N318="sníž. přenesená",J318,0)</f>
        <v>0</v>
      </c>
      <c r="BI318" s="188">
        <f>IF(N318="nulová",J318,0)</f>
        <v>0</v>
      </c>
      <c r="BJ318" s="17" t="s">
        <v>78</v>
      </c>
      <c r="BK318" s="188">
        <f>ROUND(I318*H318,2)</f>
        <v>0</v>
      </c>
      <c r="BL318" s="17" t="s">
        <v>555</v>
      </c>
      <c r="BM318" s="187" t="s">
        <v>1094</v>
      </c>
    </row>
    <row r="319" spans="2:65" s="12" customFormat="1" ht="11.25">
      <c r="B319" s="189"/>
      <c r="C319" s="190"/>
      <c r="D319" s="191" t="s">
        <v>160</v>
      </c>
      <c r="E319" s="192" t="s">
        <v>1</v>
      </c>
      <c r="F319" s="193" t="s">
        <v>557</v>
      </c>
      <c r="G319" s="190"/>
      <c r="H319" s="192" t="s">
        <v>1</v>
      </c>
      <c r="I319" s="190"/>
      <c r="J319" s="190"/>
      <c r="K319" s="190"/>
      <c r="L319" s="194"/>
      <c r="M319" s="195"/>
      <c r="N319" s="196"/>
      <c r="O319" s="196"/>
      <c r="P319" s="196"/>
      <c r="Q319" s="196"/>
      <c r="R319" s="196"/>
      <c r="S319" s="196"/>
      <c r="T319" s="197"/>
      <c r="AT319" s="198" t="s">
        <v>160</v>
      </c>
      <c r="AU319" s="198" t="s">
        <v>80</v>
      </c>
      <c r="AV319" s="12" t="s">
        <v>78</v>
      </c>
      <c r="AW319" s="12" t="s">
        <v>27</v>
      </c>
      <c r="AX319" s="12" t="s">
        <v>71</v>
      </c>
      <c r="AY319" s="198" t="s">
        <v>151</v>
      </c>
    </row>
    <row r="320" spans="2:65" s="12" customFormat="1" ht="11.25">
      <c r="B320" s="189"/>
      <c r="C320" s="190"/>
      <c r="D320" s="191" t="s">
        <v>160</v>
      </c>
      <c r="E320" s="192" t="s">
        <v>1</v>
      </c>
      <c r="F320" s="193" t="s">
        <v>558</v>
      </c>
      <c r="G320" s="190"/>
      <c r="H320" s="192" t="s">
        <v>1</v>
      </c>
      <c r="I320" s="190"/>
      <c r="J320" s="190"/>
      <c r="K320" s="190"/>
      <c r="L320" s="194"/>
      <c r="M320" s="195"/>
      <c r="N320" s="196"/>
      <c r="O320" s="196"/>
      <c r="P320" s="196"/>
      <c r="Q320" s="196"/>
      <c r="R320" s="196"/>
      <c r="S320" s="196"/>
      <c r="T320" s="197"/>
      <c r="AT320" s="198" t="s">
        <v>160</v>
      </c>
      <c r="AU320" s="198" t="s">
        <v>80</v>
      </c>
      <c r="AV320" s="12" t="s">
        <v>78</v>
      </c>
      <c r="AW320" s="12" t="s">
        <v>27</v>
      </c>
      <c r="AX320" s="12" t="s">
        <v>71</v>
      </c>
      <c r="AY320" s="198" t="s">
        <v>151</v>
      </c>
    </row>
    <row r="321" spans="2:65" s="13" customFormat="1" ht="11.25">
      <c r="B321" s="199"/>
      <c r="C321" s="200"/>
      <c r="D321" s="191" t="s">
        <v>160</v>
      </c>
      <c r="E321" s="201" t="s">
        <v>1</v>
      </c>
      <c r="F321" s="202" t="s">
        <v>78</v>
      </c>
      <c r="G321" s="200"/>
      <c r="H321" s="203">
        <v>1</v>
      </c>
      <c r="I321" s="200"/>
      <c r="J321" s="200"/>
      <c r="K321" s="200"/>
      <c r="L321" s="204"/>
      <c r="M321" s="205"/>
      <c r="N321" s="206"/>
      <c r="O321" s="206"/>
      <c r="P321" s="206"/>
      <c r="Q321" s="206"/>
      <c r="R321" s="206"/>
      <c r="S321" s="206"/>
      <c r="T321" s="207"/>
      <c r="AT321" s="208" t="s">
        <v>160</v>
      </c>
      <c r="AU321" s="208" t="s">
        <v>80</v>
      </c>
      <c r="AV321" s="13" t="s">
        <v>80</v>
      </c>
      <c r="AW321" s="13" t="s">
        <v>27</v>
      </c>
      <c r="AX321" s="13" t="s">
        <v>78</v>
      </c>
      <c r="AY321" s="208" t="s">
        <v>151</v>
      </c>
    </row>
    <row r="322" spans="2:65" s="1" customFormat="1" ht="16.5" customHeight="1">
      <c r="B322" s="31"/>
      <c r="C322" s="177" t="s">
        <v>677</v>
      </c>
      <c r="D322" s="177" t="s">
        <v>153</v>
      </c>
      <c r="E322" s="178" t="s">
        <v>1095</v>
      </c>
      <c r="F322" s="179" t="s">
        <v>1096</v>
      </c>
      <c r="G322" s="180" t="s">
        <v>212</v>
      </c>
      <c r="H322" s="181">
        <v>1</v>
      </c>
      <c r="I322" s="182"/>
      <c r="J322" s="182">
        <f>ROUND(I322*H322,2)</f>
        <v>0</v>
      </c>
      <c r="K322" s="179" t="s">
        <v>1</v>
      </c>
      <c r="L322" s="35"/>
      <c r="M322" s="183" t="s">
        <v>1</v>
      </c>
      <c r="N322" s="184" t="s">
        <v>36</v>
      </c>
      <c r="O322" s="185">
        <v>4.6959999999999997</v>
      </c>
      <c r="P322" s="185">
        <f>O322*H322</f>
        <v>4.6959999999999997</v>
      </c>
      <c r="Q322" s="185">
        <v>9.9000000000000008E-3</v>
      </c>
      <c r="R322" s="185">
        <f>Q322*H322</f>
        <v>9.9000000000000008E-3</v>
      </c>
      <c r="S322" s="185">
        <v>0</v>
      </c>
      <c r="T322" s="186">
        <f>S322*H322</f>
        <v>0</v>
      </c>
      <c r="AR322" s="187" t="s">
        <v>555</v>
      </c>
      <c r="AT322" s="187" t="s">
        <v>153</v>
      </c>
      <c r="AU322" s="187" t="s">
        <v>80</v>
      </c>
      <c r="AY322" s="17" t="s">
        <v>151</v>
      </c>
      <c r="BE322" s="188">
        <f>IF(N322="základní",J322,0)</f>
        <v>0</v>
      </c>
      <c r="BF322" s="188">
        <f>IF(N322="snížená",J322,0)</f>
        <v>0</v>
      </c>
      <c r="BG322" s="188">
        <f>IF(N322="zákl. přenesená",J322,0)</f>
        <v>0</v>
      </c>
      <c r="BH322" s="188">
        <f>IF(N322="sníž. přenesená",J322,0)</f>
        <v>0</v>
      </c>
      <c r="BI322" s="188">
        <f>IF(N322="nulová",J322,0)</f>
        <v>0</v>
      </c>
      <c r="BJ322" s="17" t="s">
        <v>78</v>
      </c>
      <c r="BK322" s="188">
        <f>ROUND(I322*H322,2)</f>
        <v>0</v>
      </c>
      <c r="BL322" s="17" t="s">
        <v>555</v>
      </c>
      <c r="BM322" s="187" t="s">
        <v>1097</v>
      </c>
    </row>
    <row r="323" spans="2:65" s="12" customFormat="1" ht="11.25">
      <c r="B323" s="189"/>
      <c r="C323" s="190"/>
      <c r="D323" s="191" t="s">
        <v>160</v>
      </c>
      <c r="E323" s="192" t="s">
        <v>1</v>
      </c>
      <c r="F323" s="193" t="s">
        <v>1098</v>
      </c>
      <c r="G323" s="190"/>
      <c r="H323" s="192" t="s">
        <v>1</v>
      </c>
      <c r="I323" s="190"/>
      <c r="J323" s="190"/>
      <c r="K323" s="190"/>
      <c r="L323" s="194"/>
      <c r="M323" s="195"/>
      <c r="N323" s="196"/>
      <c r="O323" s="196"/>
      <c r="P323" s="196"/>
      <c r="Q323" s="196"/>
      <c r="R323" s="196"/>
      <c r="S323" s="196"/>
      <c r="T323" s="197"/>
      <c r="AT323" s="198" t="s">
        <v>160</v>
      </c>
      <c r="AU323" s="198" t="s">
        <v>80</v>
      </c>
      <c r="AV323" s="12" t="s">
        <v>78</v>
      </c>
      <c r="AW323" s="12" t="s">
        <v>27</v>
      </c>
      <c r="AX323" s="12" t="s">
        <v>71</v>
      </c>
      <c r="AY323" s="198" t="s">
        <v>151</v>
      </c>
    </row>
    <row r="324" spans="2:65" s="13" customFormat="1" ht="11.25">
      <c r="B324" s="199"/>
      <c r="C324" s="200"/>
      <c r="D324" s="191" t="s">
        <v>160</v>
      </c>
      <c r="E324" s="201" t="s">
        <v>1</v>
      </c>
      <c r="F324" s="202" t="s">
        <v>78</v>
      </c>
      <c r="G324" s="200"/>
      <c r="H324" s="203">
        <v>1</v>
      </c>
      <c r="I324" s="200"/>
      <c r="J324" s="200"/>
      <c r="K324" s="200"/>
      <c r="L324" s="204"/>
      <c r="M324" s="205"/>
      <c r="N324" s="206"/>
      <c r="O324" s="206"/>
      <c r="P324" s="206"/>
      <c r="Q324" s="206"/>
      <c r="R324" s="206"/>
      <c r="S324" s="206"/>
      <c r="T324" s="207"/>
      <c r="AT324" s="208" t="s">
        <v>160</v>
      </c>
      <c r="AU324" s="208" t="s">
        <v>80</v>
      </c>
      <c r="AV324" s="13" t="s">
        <v>80</v>
      </c>
      <c r="AW324" s="13" t="s">
        <v>27</v>
      </c>
      <c r="AX324" s="13" t="s">
        <v>71</v>
      </c>
      <c r="AY324" s="208" t="s">
        <v>151</v>
      </c>
    </row>
    <row r="325" spans="2:65" s="14" customFormat="1" ht="11.25">
      <c r="B325" s="209"/>
      <c r="C325" s="210"/>
      <c r="D325" s="191" t="s">
        <v>160</v>
      </c>
      <c r="E325" s="211" t="s">
        <v>1</v>
      </c>
      <c r="F325" s="212" t="s">
        <v>165</v>
      </c>
      <c r="G325" s="210"/>
      <c r="H325" s="213">
        <v>1</v>
      </c>
      <c r="I325" s="210"/>
      <c r="J325" s="210"/>
      <c r="K325" s="210"/>
      <c r="L325" s="214"/>
      <c r="M325" s="215"/>
      <c r="N325" s="216"/>
      <c r="O325" s="216"/>
      <c r="P325" s="216"/>
      <c r="Q325" s="216"/>
      <c r="R325" s="216"/>
      <c r="S325" s="216"/>
      <c r="T325" s="217"/>
      <c r="AT325" s="218" t="s">
        <v>160</v>
      </c>
      <c r="AU325" s="218" t="s">
        <v>80</v>
      </c>
      <c r="AV325" s="14" t="s">
        <v>158</v>
      </c>
      <c r="AW325" s="14" t="s">
        <v>27</v>
      </c>
      <c r="AX325" s="14" t="s">
        <v>78</v>
      </c>
      <c r="AY325" s="218" t="s">
        <v>151</v>
      </c>
    </row>
    <row r="326" spans="2:65" s="1" customFormat="1" ht="24" customHeight="1">
      <c r="B326" s="31"/>
      <c r="C326" s="177" t="s">
        <v>679</v>
      </c>
      <c r="D326" s="177" t="s">
        <v>153</v>
      </c>
      <c r="E326" s="178" t="s">
        <v>560</v>
      </c>
      <c r="F326" s="179" t="s">
        <v>561</v>
      </c>
      <c r="G326" s="180" t="s">
        <v>212</v>
      </c>
      <c r="H326" s="181">
        <v>1</v>
      </c>
      <c r="I326" s="182"/>
      <c r="J326" s="182">
        <f>ROUND(I326*H326,2)</f>
        <v>0</v>
      </c>
      <c r="K326" s="179" t="s">
        <v>1</v>
      </c>
      <c r="L326" s="35"/>
      <c r="M326" s="183" t="s">
        <v>1</v>
      </c>
      <c r="N326" s="184" t="s">
        <v>36</v>
      </c>
      <c r="O326" s="185">
        <v>0</v>
      </c>
      <c r="P326" s="185">
        <f>O326*H326</f>
        <v>0</v>
      </c>
      <c r="Q326" s="185">
        <v>0</v>
      </c>
      <c r="R326" s="185">
        <f>Q326*H326</f>
        <v>0</v>
      </c>
      <c r="S326" s="185">
        <v>0</v>
      </c>
      <c r="T326" s="186">
        <f>S326*H326</f>
        <v>0</v>
      </c>
      <c r="AR326" s="187" t="s">
        <v>555</v>
      </c>
      <c r="AT326" s="187" t="s">
        <v>153</v>
      </c>
      <c r="AU326" s="187" t="s">
        <v>80</v>
      </c>
      <c r="AY326" s="17" t="s">
        <v>151</v>
      </c>
      <c r="BE326" s="188">
        <f>IF(N326="základní",J326,0)</f>
        <v>0</v>
      </c>
      <c r="BF326" s="188">
        <f>IF(N326="snížená",J326,0)</f>
        <v>0</v>
      </c>
      <c r="BG326" s="188">
        <f>IF(N326="zákl. přenesená",J326,0)</f>
        <v>0</v>
      </c>
      <c r="BH326" s="188">
        <f>IF(N326="sníž. přenesená",J326,0)</f>
        <v>0</v>
      </c>
      <c r="BI326" s="188">
        <f>IF(N326="nulová",J326,0)</f>
        <v>0</v>
      </c>
      <c r="BJ326" s="17" t="s">
        <v>78</v>
      </c>
      <c r="BK326" s="188">
        <f>ROUND(I326*H326,2)</f>
        <v>0</v>
      </c>
      <c r="BL326" s="17" t="s">
        <v>555</v>
      </c>
      <c r="BM326" s="187" t="s">
        <v>1099</v>
      </c>
    </row>
    <row r="327" spans="2:65" s="12" customFormat="1" ht="11.25">
      <c r="B327" s="189"/>
      <c r="C327" s="190"/>
      <c r="D327" s="191" t="s">
        <v>160</v>
      </c>
      <c r="E327" s="192" t="s">
        <v>1</v>
      </c>
      <c r="F327" s="193" t="s">
        <v>1100</v>
      </c>
      <c r="G327" s="190"/>
      <c r="H327" s="192" t="s">
        <v>1</v>
      </c>
      <c r="I327" s="190"/>
      <c r="J327" s="190"/>
      <c r="K327" s="190"/>
      <c r="L327" s="194"/>
      <c r="M327" s="195"/>
      <c r="N327" s="196"/>
      <c r="O327" s="196"/>
      <c r="P327" s="196"/>
      <c r="Q327" s="196"/>
      <c r="R327" s="196"/>
      <c r="S327" s="196"/>
      <c r="T327" s="197"/>
      <c r="AT327" s="198" t="s">
        <v>160</v>
      </c>
      <c r="AU327" s="198" t="s">
        <v>80</v>
      </c>
      <c r="AV327" s="12" t="s">
        <v>78</v>
      </c>
      <c r="AW327" s="12" t="s">
        <v>27</v>
      </c>
      <c r="AX327" s="12" t="s">
        <v>71</v>
      </c>
      <c r="AY327" s="198" t="s">
        <v>151</v>
      </c>
    </row>
    <row r="328" spans="2:65" s="13" customFormat="1" ht="11.25">
      <c r="B328" s="199"/>
      <c r="C328" s="200"/>
      <c r="D328" s="191" t="s">
        <v>160</v>
      </c>
      <c r="E328" s="201" t="s">
        <v>1</v>
      </c>
      <c r="F328" s="202" t="s">
        <v>78</v>
      </c>
      <c r="G328" s="200"/>
      <c r="H328" s="203">
        <v>1</v>
      </c>
      <c r="I328" s="200"/>
      <c r="J328" s="200"/>
      <c r="K328" s="200"/>
      <c r="L328" s="204"/>
      <c r="M328" s="205"/>
      <c r="N328" s="206"/>
      <c r="O328" s="206"/>
      <c r="P328" s="206"/>
      <c r="Q328" s="206"/>
      <c r="R328" s="206"/>
      <c r="S328" s="206"/>
      <c r="T328" s="207"/>
      <c r="AT328" s="208" t="s">
        <v>160</v>
      </c>
      <c r="AU328" s="208" t="s">
        <v>80</v>
      </c>
      <c r="AV328" s="13" t="s">
        <v>80</v>
      </c>
      <c r="AW328" s="13" t="s">
        <v>27</v>
      </c>
      <c r="AX328" s="13" t="s">
        <v>78</v>
      </c>
      <c r="AY328" s="208" t="s">
        <v>151</v>
      </c>
    </row>
    <row r="329" spans="2:65" s="11" customFormat="1" ht="25.9" customHeight="1">
      <c r="B329" s="162"/>
      <c r="C329" s="163"/>
      <c r="D329" s="164" t="s">
        <v>70</v>
      </c>
      <c r="E329" s="165" t="s">
        <v>564</v>
      </c>
      <c r="F329" s="165" t="s">
        <v>565</v>
      </c>
      <c r="G329" s="163"/>
      <c r="H329" s="163"/>
      <c r="I329" s="163"/>
      <c r="J329" s="166">
        <f>BK329</f>
        <v>0</v>
      </c>
      <c r="K329" s="163"/>
      <c r="L329" s="167"/>
      <c r="M329" s="168"/>
      <c r="N329" s="169"/>
      <c r="O329" s="169"/>
      <c r="P329" s="170">
        <f>P330</f>
        <v>0</v>
      </c>
      <c r="Q329" s="169"/>
      <c r="R329" s="170">
        <f>R330</f>
        <v>0</v>
      </c>
      <c r="S329" s="169"/>
      <c r="T329" s="171">
        <f>T330</f>
        <v>0</v>
      </c>
      <c r="AR329" s="172" t="s">
        <v>327</v>
      </c>
      <c r="AT329" s="173" t="s">
        <v>70</v>
      </c>
      <c r="AU329" s="173" t="s">
        <v>71</v>
      </c>
      <c r="AY329" s="172" t="s">
        <v>151</v>
      </c>
      <c r="BK329" s="174">
        <f>BK330</f>
        <v>0</v>
      </c>
    </row>
    <row r="330" spans="2:65" s="11" customFormat="1" ht="22.9" customHeight="1">
      <c r="B330" s="162"/>
      <c r="C330" s="163"/>
      <c r="D330" s="164" t="s">
        <v>70</v>
      </c>
      <c r="E330" s="175" t="s">
        <v>566</v>
      </c>
      <c r="F330" s="175" t="s">
        <v>567</v>
      </c>
      <c r="G330" s="163"/>
      <c r="H330" s="163"/>
      <c r="I330" s="163"/>
      <c r="J330" s="176">
        <f>BK330</f>
        <v>0</v>
      </c>
      <c r="K330" s="163"/>
      <c r="L330" s="167"/>
      <c r="M330" s="168"/>
      <c r="N330" s="169"/>
      <c r="O330" s="169"/>
      <c r="P330" s="170">
        <f>SUM(P331:P334)</f>
        <v>0</v>
      </c>
      <c r="Q330" s="169"/>
      <c r="R330" s="170">
        <f>SUM(R331:R334)</f>
        <v>0</v>
      </c>
      <c r="S330" s="169"/>
      <c r="T330" s="171">
        <f>SUM(T331:T334)</f>
        <v>0</v>
      </c>
      <c r="AR330" s="172" t="s">
        <v>327</v>
      </c>
      <c r="AT330" s="173" t="s">
        <v>70</v>
      </c>
      <c r="AU330" s="173" t="s">
        <v>78</v>
      </c>
      <c r="AY330" s="172" t="s">
        <v>151</v>
      </c>
      <c r="BK330" s="174">
        <f>SUM(BK331:BK334)</f>
        <v>0</v>
      </c>
    </row>
    <row r="331" spans="2:65" s="1" customFormat="1" ht="24" customHeight="1">
      <c r="B331" s="31"/>
      <c r="C331" s="177" t="s">
        <v>648</v>
      </c>
      <c r="D331" s="177" t="s">
        <v>153</v>
      </c>
      <c r="E331" s="178" t="s">
        <v>569</v>
      </c>
      <c r="F331" s="179" t="s">
        <v>570</v>
      </c>
      <c r="G331" s="180" t="s">
        <v>212</v>
      </c>
      <c r="H331" s="181">
        <v>1</v>
      </c>
      <c r="I331" s="182"/>
      <c r="J331" s="182">
        <f>ROUND(I331*H331,2)</f>
        <v>0</v>
      </c>
      <c r="K331" s="179" t="s">
        <v>1</v>
      </c>
      <c r="L331" s="35"/>
      <c r="M331" s="183" t="s">
        <v>1</v>
      </c>
      <c r="N331" s="184" t="s">
        <v>36</v>
      </c>
      <c r="O331" s="185">
        <v>0</v>
      </c>
      <c r="P331" s="185">
        <f>O331*H331</f>
        <v>0</v>
      </c>
      <c r="Q331" s="185">
        <v>0</v>
      </c>
      <c r="R331" s="185">
        <f>Q331*H331</f>
        <v>0</v>
      </c>
      <c r="S331" s="185">
        <v>0</v>
      </c>
      <c r="T331" s="186">
        <f>S331*H331</f>
        <v>0</v>
      </c>
      <c r="AR331" s="187" t="s">
        <v>571</v>
      </c>
      <c r="AT331" s="187" t="s">
        <v>153</v>
      </c>
      <c r="AU331" s="187" t="s">
        <v>80</v>
      </c>
      <c r="AY331" s="17" t="s">
        <v>151</v>
      </c>
      <c r="BE331" s="188">
        <f>IF(N331="základní",J331,0)</f>
        <v>0</v>
      </c>
      <c r="BF331" s="188">
        <f>IF(N331="snížená",J331,0)</f>
        <v>0</v>
      </c>
      <c r="BG331" s="188">
        <f>IF(N331="zákl. přenesená",J331,0)</f>
        <v>0</v>
      </c>
      <c r="BH331" s="188">
        <f>IF(N331="sníž. přenesená",J331,0)</f>
        <v>0</v>
      </c>
      <c r="BI331" s="188">
        <f>IF(N331="nulová",J331,0)</f>
        <v>0</v>
      </c>
      <c r="BJ331" s="17" t="s">
        <v>78</v>
      </c>
      <c r="BK331" s="188">
        <f>ROUND(I331*H331,2)</f>
        <v>0</v>
      </c>
      <c r="BL331" s="17" t="s">
        <v>571</v>
      </c>
      <c r="BM331" s="187" t="s">
        <v>1101</v>
      </c>
    </row>
    <row r="332" spans="2:65" s="12" customFormat="1" ht="11.25">
      <c r="B332" s="189"/>
      <c r="C332" s="190"/>
      <c r="D332" s="191" t="s">
        <v>160</v>
      </c>
      <c r="E332" s="192" t="s">
        <v>1</v>
      </c>
      <c r="F332" s="193" t="s">
        <v>1102</v>
      </c>
      <c r="G332" s="190"/>
      <c r="H332" s="192" t="s">
        <v>1</v>
      </c>
      <c r="I332" s="190"/>
      <c r="J332" s="190"/>
      <c r="K332" s="190"/>
      <c r="L332" s="194"/>
      <c r="M332" s="195"/>
      <c r="N332" s="196"/>
      <c r="O332" s="196"/>
      <c r="P332" s="196"/>
      <c r="Q332" s="196"/>
      <c r="R332" s="196"/>
      <c r="S332" s="196"/>
      <c r="T332" s="197"/>
      <c r="AT332" s="198" t="s">
        <v>160</v>
      </c>
      <c r="AU332" s="198" t="s">
        <v>80</v>
      </c>
      <c r="AV332" s="12" t="s">
        <v>78</v>
      </c>
      <c r="AW332" s="12" t="s">
        <v>27</v>
      </c>
      <c r="AX332" s="12" t="s">
        <v>71</v>
      </c>
      <c r="AY332" s="198" t="s">
        <v>151</v>
      </c>
    </row>
    <row r="333" spans="2:65" s="12" customFormat="1" ht="11.25">
      <c r="B333" s="189"/>
      <c r="C333" s="190"/>
      <c r="D333" s="191" t="s">
        <v>160</v>
      </c>
      <c r="E333" s="192" t="s">
        <v>1</v>
      </c>
      <c r="F333" s="193" t="s">
        <v>1103</v>
      </c>
      <c r="G333" s="190"/>
      <c r="H333" s="192" t="s">
        <v>1</v>
      </c>
      <c r="I333" s="190"/>
      <c r="J333" s="190"/>
      <c r="K333" s="190"/>
      <c r="L333" s="194"/>
      <c r="M333" s="195"/>
      <c r="N333" s="196"/>
      <c r="O333" s="196"/>
      <c r="P333" s="196"/>
      <c r="Q333" s="196"/>
      <c r="R333" s="196"/>
      <c r="S333" s="196"/>
      <c r="T333" s="197"/>
      <c r="AT333" s="198" t="s">
        <v>160</v>
      </c>
      <c r="AU333" s="198" t="s">
        <v>80</v>
      </c>
      <c r="AV333" s="12" t="s">
        <v>78</v>
      </c>
      <c r="AW333" s="12" t="s">
        <v>27</v>
      </c>
      <c r="AX333" s="12" t="s">
        <v>71</v>
      </c>
      <c r="AY333" s="198" t="s">
        <v>151</v>
      </c>
    </row>
    <row r="334" spans="2:65" s="13" customFormat="1" ht="11.25">
      <c r="B334" s="199"/>
      <c r="C334" s="200"/>
      <c r="D334" s="191" t="s">
        <v>160</v>
      </c>
      <c r="E334" s="201" t="s">
        <v>1</v>
      </c>
      <c r="F334" s="202" t="s">
        <v>78</v>
      </c>
      <c r="G334" s="200"/>
      <c r="H334" s="203">
        <v>1</v>
      </c>
      <c r="I334" s="200"/>
      <c r="J334" s="200"/>
      <c r="K334" s="200"/>
      <c r="L334" s="204"/>
      <c r="M334" s="247"/>
      <c r="N334" s="248"/>
      <c r="O334" s="248"/>
      <c r="P334" s="248"/>
      <c r="Q334" s="248"/>
      <c r="R334" s="248"/>
      <c r="S334" s="248"/>
      <c r="T334" s="249"/>
      <c r="AT334" s="208" t="s">
        <v>160</v>
      </c>
      <c r="AU334" s="208" t="s">
        <v>80</v>
      </c>
      <c r="AV334" s="13" t="s">
        <v>80</v>
      </c>
      <c r="AW334" s="13" t="s">
        <v>27</v>
      </c>
      <c r="AX334" s="13" t="s">
        <v>78</v>
      </c>
      <c r="AY334" s="208" t="s">
        <v>151</v>
      </c>
    </row>
    <row r="335" spans="2:65" s="1" customFormat="1" ht="6.95" customHeight="1">
      <c r="B335" s="46"/>
      <c r="C335" s="47"/>
      <c r="D335" s="47"/>
      <c r="E335" s="47"/>
      <c r="F335" s="47"/>
      <c r="G335" s="47"/>
      <c r="H335" s="47"/>
      <c r="I335" s="47"/>
      <c r="J335" s="47"/>
      <c r="K335" s="47"/>
      <c r="L335" s="35"/>
    </row>
  </sheetData>
  <sheetProtection password="D83D" sheet="1" objects="1" scenarios="1" formatColumns="0" formatRows="0" autoFilter="0"/>
  <autoFilter ref="C131:K334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332"/>
  <sheetViews>
    <sheetView showGridLines="0" workbookViewId="0">
      <selection activeCell="I135" sqref="I135:I331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104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937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1104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ROUND(J132,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ROUND((SUM(BE132:BE331)),  2)</f>
        <v>0</v>
      </c>
      <c r="I35" s="119">
        <v>0.21</v>
      </c>
      <c r="J35" s="118">
        <f>ROUND(((SUM(BE132:BE331))*I35),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ROUND((SUM(BF132:BF331)),  2)</f>
        <v>0</v>
      </c>
      <c r="I36" s="119">
        <v>0.15</v>
      </c>
      <c r="J36" s="118">
        <f>ROUND(((SUM(BF132:BF331))*I36),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ROUND((SUM(BG132:BG331)),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ROUND((SUM(BH132:BH331)),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ROUND((SUM(BI132:BI331)),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937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02 - Vodovodní přípojka č. 2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J132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J133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127</v>
      </c>
      <c r="E100" s="149"/>
      <c r="F100" s="149"/>
      <c r="G100" s="149"/>
      <c r="H100" s="149"/>
      <c r="I100" s="149"/>
      <c r="J100" s="150">
        <f>J134</f>
        <v>0</v>
      </c>
      <c r="K100" s="96"/>
      <c r="L100" s="151"/>
    </row>
    <row r="101" spans="2:47" s="9" customFormat="1" ht="19.899999999999999" customHeight="1">
      <c r="B101" s="147"/>
      <c r="C101" s="96"/>
      <c r="D101" s="148" t="s">
        <v>939</v>
      </c>
      <c r="E101" s="149"/>
      <c r="F101" s="149"/>
      <c r="G101" s="149"/>
      <c r="H101" s="149"/>
      <c r="I101" s="149"/>
      <c r="J101" s="150">
        <f>J201</f>
        <v>0</v>
      </c>
      <c r="K101" s="96"/>
      <c r="L101" s="151"/>
    </row>
    <row r="102" spans="2:47" s="9" customFormat="1" ht="19.899999999999999" customHeight="1">
      <c r="B102" s="147"/>
      <c r="C102" s="96"/>
      <c r="D102" s="148" t="s">
        <v>128</v>
      </c>
      <c r="E102" s="149"/>
      <c r="F102" s="149"/>
      <c r="G102" s="149"/>
      <c r="H102" s="149"/>
      <c r="I102" s="149"/>
      <c r="J102" s="150">
        <f>J206</f>
        <v>0</v>
      </c>
      <c r="K102" s="96"/>
      <c r="L102" s="151"/>
    </row>
    <row r="103" spans="2:47" s="9" customFormat="1" ht="19.899999999999999" customHeight="1">
      <c r="B103" s="147"/>
      <c r="C103" s="96"/>
      <c r="D103" s="148" t="s">
        <v>129</v>
      </c>
      <c r="E103" s="149"/>
      <c r="F103" s="149"/>
      <c r="G103" s="149"/>
      <c r="H103" s="149"/>
      <c r="I103" s="149"/>
      <c r="J103" s="150">
        <f>J230</f>
        <v>0</v>
      </c>
      <c r="K103" s="96"/>
      <c r="L103" s="151"/>
    </row>
    <row r="104" spans="2:47" s="9" customFormat="1" ht="19.899999999999999" customHeight="1">
      <c r="B104" s="147"/>
      <c r="C104" s="96"/>
      <c r="D104" s="148" t="s">
        <v>130</v>
      </c>
      <c r="E104" s="149"/>
      <c r="F104" s="149"/>
      <c r="G104" s="149"/>
      <c r="H104" s="149"/>
      <c r="I104" s="149"/>
      <c r="J104" s="150">
        <f>J254</f>
        <v>0</v>
      </c>
      <c r="K104" s="96"/>
      <c r="L104" s="151"/>
    </row>
    <row r="105" spans="2:47" s="9" customFormat="1" ht="14.85" customHeight="1">
      <c r="B105" s="147"/>
      <c r="C105" s="96"/>
      <c r="D105" s="148" t="s">
        <v>131</v>
      </c>
      <c r="E105" s="149"/>
      <c r="F105" s="149"/>
      <c r="G105" s="149"/>
      <c r="H105" s="149"/>
      <c r="I105" s="149"/>
      <c r="J105" s="150">
        <f>J279</f>
        <v>0</v>
      </c>
      <c r="K105" s="96"/>
      <c r="L105" s="151"/>
    </row>
    <row r="106" spans="2:47" s="9" customFormat="1" ht="19.899999999999999" customHeight="1">
      <c r="B106" s="147"/>
      <c r="C106" s="96"/>
      <c r="D106" s="148" t="s">
        <v>940</v>
      </c>
      <c r="E106" s="149"/>
      <c r="F106" s="149"/>
      <c r="G106" s="149"/>
      <c r="H106" s="149"/>
      <c r="I106" s="149"/>
      <c r="J106" s="150">
        <f>J303</f>
        <v>0</v>
      </c>
      <c r="K106" s="96"/>
      <c r="L106" s="151"/>
    </row>
    <row r="107" spans="2:47" s="8" customFormat="1" ht="24.95" customHeight="1">
      <c r="B107" s="141"/>
      <c r="C107" s="142"/>
      <c r="D107" s="143" t="s">
        <v>132</v>
      </c>
      <c r="E107" s="144"/>
      <c r="F107" s="144"/>
      <c r="G107" s="144"/>
      <c r="H107" s="144"/>
      <c r="I107" s="144"/>
      <c r="J107" s="145">
        <f>J313</f>
        <v>0</v>
      </c>
      <c r="K107" s="142"/>
      <c r="L107" s="146"/>
    </row>
    <row r="108" spans="2:47" s="9" customFormat="1" ht="19.899999999999999" customHeight="1">
      <c r="B108" s="147"/>
      <c r="C108" s="96"/>
      <c r="D108" s="148" t="s">
        <v>133</v>
      </c>
      <c r="E108" s="149"/>
      <c r="F108" s="149"/>
      <c r="G108" s="149"/>
      <c r="H108" s="149"/>
      <c r="I108" s="149"/>
      <c r="J108" s="150">
        <f>J314</f>
        <v>0</v>
      </c>
      <c r="K108" s="96"/>
      <c r="L108" s="151"/>
    </row>
    <row r="109" spans="2:47" s="8" customFormat="1" ht="24.95" customHeight="1">
      <c r="B109" s="141"/>
      <c r="C109" s="142"/>
      <c r="D109" s="143" t="s">
        <v>134</v>
      </c>
      <c r="E109" s="144"/>
      <c r="F109" s="144"/>
      <c r="G109" s="144"/>
      <c r="H109" s="144"/>
      <c r="I109" s="144"/>
      <c r="J109" s="145">
        <f>J326</f>
        <v>0</v>
      </c>
      <c r="K109" s="142"/>
      <c r="L109" s="146"/>
    </row>
    <row r="110" spans="2:47" s="9" customFormat="1" ht="19.899999999999999" customHeight="1">
      <c r="B110" s="147"/>
      <c r="C110" s="96"/>
      <c r="D110" s="148" t="s">
        <v>135</v>
      </c>
      <c r="E110" s="149"/>
      <c r="F110" s="149"/>
      <c r="G110" s="149"/>
      <c r="H110" s="149"/>
      <c r="I110" s="149"/>
      <c r="J110" s="150">
        <f>J327</f>
        <v>0</v>
      </c>
      <c r="K110" s="96"/>
      <c r="L110" s="151"/>
    </row>
    <row r="111" spans="2:47" s="1" customFormat="1" ht="21.75" customHeight="1">
      <c r="B111" s="31"/>
      <c r="C111" s="32"/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47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5"/>
    </row>
    <row r="116" spans="2:12" s="1" customFormat="1" ht="6.95" customHeight="1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5"/>
    </row>
    <row r="117" spans="2:12" s="1" customFormat="1" ht="24.95" customHeight="1">
      <c r="B117" s="31"/>
      <c r="C117" s="23" t="s">
        <v>136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12" s="1" customFormat="1" ht="6.95" customHeight="1">
      <c r="B118" s="31"/>
      <c r="C118" s="32"/>
      <c r="D118" s="32"/>
      <c r="E118" s="32"/>
      <c r="F118" s="32"/>
      <c r="G118" s="32"/>
      <c r="H118" s="32"/>
      <c r="I118" s="32"/>
      <c r="J118" s="32"/>
      <c r="K118" s="32"/>
      <c r="L118" s="35"/>
    </row>
    <row r="119" spans="2:12" s="1" customFormat="1" ht="12" customHeight="1">
      <c r="B119" s="31"/>
      <c r="C119" s="28" t="s">
        <v>14</v>
      </c>
      <c r="D119" s="32"/>
      <c r="E119" s="32"/>
      <c r="F119" s="32"/>
      <c r="G119" s="32"/>
      <c r="H119" s="32"/>
      <c r="I119" s="32"/>
      <c r="J119" s="32"/>
      <c r="K119" s="32"/>
      <c r="L119" s="35"/>
    </row>
    <row r="120" spans="2:12" s="1" customFormat="1" ht="16.5" customHeight="1">
      <c r="B120" s="31"/>
      <c r="C120" s="32"/>
      <c r="D120" s="32"/>
      <c r="E120" s="296" t="str">
        <f>E7</f>
        <v>Hrádek</v>
      </c>
      <c r="F120" s="297"/>
      <c r="G120" s="297"/>
      <c r="H120" s="297"/>
      <c r="I120" s="32"/>
      <c r="J120" s="32"/>
      <c r="K120" s="32"/>
      <c r="L120" s="35"/>
    </row>
    <row r="121" spans="2:12" ht="12" customHeight="1">
      <c r="B121" s="21"/>
      <c r="C121" s="28" t="s">
        <v>117</v>
      </c>
      <c r="D121" s="22"/>
      <c r="E121" s="22"/>
      <c r="F121" s="22"/>
      <c r="G121" s="22"/>
      <c r="H121" s="22"/>
      <c r="I121" s="22"/>
      <c r="J121" s="22"/>
      <c r="K121" s="22"/>
      <c r="L121" s="20"/>
    </row>
    <row r="122" spans="2:12" s="1" customFormat="1" ht="16.5" customHeight="1">
      <c r="B122" s="31"/>
      <c r="C122" s="32"/>
      <c r="D122" s="32"/>
      <c r="E122" s="296" t="s">
        <v>937</v>
      </c>
      <c r="F122" s="298"/>
      <c r="G122" s="298"/>
      <c r="H122" s="298"/>
      <c r="I122" s="32"/>
      <c r="J122" s="32"/>
      <c r="K122" s="32"/>
      <c r="L122" s="35"/>
    </row>
    <row r="123" spans="2:12" s="1" customFormat="1" ht="12" customHeight="1">
      <c r="B123" s="31"/>
      <c r="C123" s="28" t="s">
        <v>119</v>
      </c>
      <c r="D123" s="32"/>
      <c r="E123" s="32"/>
      <c r="F123" s="32"/>
      <c r="G123" s="32"/>
      <c r="H123" s="32"/>
      <c r="I123" s="32"/>
      <c r="J123" s="32"/>
      <c r="K123" s="32"/>
      <c r="L123" s="35"/>
    </row>
    <row r="124" spans="2:12" s="1" customFormat="1" ht="16.5" customHeight="1">
      <c r="B124" s="31"/>
      <c r="C124" s="32"/>
      <c r="D124" s="32"/>
      <c r="E124" s="286" t="str">
        <f>E11</f>
        <v>02 - Vodovodní přípojka č. 2</v>
      </c>
      <c r="F124" s="298"/>
      <c r="G124" s="298"/>
      <c r="H124" s="298"/>
      <c r="I124" s="32"/>
      <c r="J124" s="32"/>
      <c r="K124" s="32"/>
      <c r="L124" s="35"/>
    </row>
    <row r="125" spans="2:12" s="1" customFormat="1" ht="6.95" customHeight="1">
      <c r="B125" s="31"/>
      <c r="C125" s="32"/>
      <c r="D125" s="32"/>
      <c r="E125" s="32"/>
      <c r="F125" s="32"/>
      <c r="G125" s="32"/>
      <c r="H125" s="32"/>
      <c r="I125" s="32"/>
      <c r="J125" s="32"/>
      <c r="K125" s="32"/>
      <c r="L125" s="35"/>
    </row>
    <row r="126" spans="2:12" s="1" customFormat="1" ht="12" customHeight="1">
      <c r="B126" s="31"/>
      <c r="C126" s="28" t="s">
        <v>18</v>
      </c>
      <c r="D126" s="32"/>
      <c r="E126" s="32"/>
      <c r="F126" s="26" t="str">
        <f>F14</f>
        <v>Hrádek</v>
      </c>
      <c r="G126" s="32"/>
      <c r="H126" s="32"/>
      <c r="I126" s="28" t="s">
        <v>19</v>
      </c>
      <c r="J126" s="58" t="str">
        <f>IF(J14="","",J14)</f>
        <v>10. 1. 2019</v>
      </c>
      <c r="K126" s="32"/>
      <c r="L126" s="35"/>
    </row>
    <row r="127" spans="2:12" s="1" customFormat="1" ht="6.95" customHeight="1">
      <c r="B127" s="31"/>
      <c r="C127" s="32"/>
      <c r="D127" s="32"/>
      <c r="E127" s="32"/>
      <c r="F127" s="32"/>
      <c r="G127" s="32"/>
      <c r="H127" s="32"/>
      <c r="I127" s="32"/>
      <c r="J127" s="32"/>
      <c r="K127" s="32"/>
      <c r="L127" s="35"/>
    </row>
    <row r="128" spans="2:12" s="1" customFormat="1" ht="15.2" customHeight="1">
      <c r="B128" s="31"/>
      <c r="C128" s="28" t="s">
        <v>21</v>
      </c>
      <c r="D128" s="32"/>
      <c r="E128" s="32"/>
      <c r="F128" s="26" t="str">
        <f>E17</f>
        <v xml:space="preserve"> </v>
      </c>
      <c r="G128" s="32"/>
      <c r="H128" s="32"/>
      <c r="I128" s="28" t="s">
        <v>26</v>
      </c>
      <c r="J128" s="29" t="str">
        <f>E23</f>
        <v xml:space="preserve"> </v>
      </c>
      <c r="K128" s="32"/>
      <c r="L128" s="35"/>
    </row>
    <row r="129" spans="2:65" s="1" customFormat="1" ht="15.2" customHeight="1">
      <c r="B129" s="31"/>
      <c r="C129" s="28" t="s">
        <v>25</v>
      </c>
      <c r="D129" s="32"/>
      <c r="E129" s="32"/>
      <c r="F129" s="26" t="str">
        <f>IF(E20="","",E20)</f>
        <v xml:space="preserve"> </v>
      </c>
      <c r="G129" s="32"/>
      <c r="H129" s="32"/>
      <c r="I129" s="28" t="s">
        <v>28</v>
      </c>
      <c r="J129" s="29" t="str">
        <f>E26</f>
        <v>Fochler Jan</v>
      </c>
      <c r="K129" s="32"/>
      <c r="L129" s="35"/>
    </row>
    <row r="130" spans="2:65" s="1" customFormat="1" ht="10.35" customHeight="1">
      <c r="B130" s="31"/>
      <c r="C130" s="32"/>
      <c r="D130" s="32"/>
      <c r="E130" s="32"/>
      <c r="F130" s="32"/>
      <c r="G130" s="32"/>
      <c r="H130" s="32"/>
      <c r="I130" s="32"/>
      <c r="J130" s="32"/>
      <c r="K130" s="32"/>
      <c r="L130" s="35"/>
    </row>
    <row r="131" spans="2:65" s="10" customFormat="1" ht="29.25" customHeight="1">
      <c r="B131" s="152"/>
      <c r="C131" s="153" t="s">
        <v>137</v>
      </c>
      <c r="D131" s="154" t="s">
        <v>56</v>
      </c>
      <c r="E131" s="154" t="s">
        <v>52</v>
      </c>
      <c r="F131" s="154" t="s">
        <v>53</v>
      </c>
      <c r="G131" s="154" t="s">
        <v>138</v>
      </c>
      <c r="H131" s="154" t="s">
        <v>139</v>
      </c>
      <c r="I131" s="154" t="s">
        <v>140</v>
      </c>
      <c r="J131" s="155" t="s">
        <v>123</v>
      </c>
      <c r="K131" s="156" t="s">
        <v>141</v>
      </c>
      <c r="L131" s="157"/>
      <c r="M131" s="67" t="s">
        <v>1</v>
      </c>
      <c r="N131" s="68" t="s">
        <v>35</v>
      </c>
      <c r="O131" s="68" t="s">
        <v>142</v>
      </c>
      <c r="P131" s="68" t="s">
        <v>143</v>
      </c>
      <c r="Q131" s="68" t="s">
        <v>144</v>
      </c>
      <c r="R131" s="68" t="s">
        <v>145</v>
      </c>
      <c r="S131" s="68" t="s">
        <v>146</v>
      </c>
      <c r="T131" s="69" t="s">
        <v>147</v>
      </c>
    </row>
    <row r="132" spans="2:65" s="1" customFormat="1" ht="22.9" customHeight="1">
      <c r="B132" s="31"/>
      <c r="C132" s="74" t="s">
        <v>148</v>
      </c>
      <c r="D132" s="32"/>
      <c r="E132" s="32"/>
      <c r="F132" s="32"/>
      <c r="G132" s="32"/>
      <c r="H132" s="32"/>
      <c r="I132" s="32"/>
      <c r="J132" s="158">
        <f>BK132</f>
        <v>0</v>
      </c>
      <c r="K132" s="32"/>
      <c r="L132" s="35"/>
      <c r="M132" s="70"/>
      <c r="N132" s="71"/>
      <c r="O132" s="71"/>
      <c r="P132" s="159">
        <f>P133+P313+P326</f>
        <v>30.021333999999996</v>
      </c>
      <c r="Q132" s="71"/>
      <c r="R132" s="159">
        <f>R133+R313+R326</f>
        <v>9.3975361400000015</v>
      </c>
      <c r="S132" s="71"/>
      <c r="T132" s="160">
        <f>T133+T313+T326</f>
        <v>0.31056000000000006</v>
      </c>
      <c r="AT132" s="17" t="s">
        <v>70</v>
      </c>
      <c r="AU132" s="17" t="s">
        <v>125</v>
      </c>
      <c r="BK132" s="161">
        <f>BK133+BK313+BK326</f>
        <v>0</v>
      </c>
    </row>
    <row r="133" spans="2:65" s="11" customFormat="1" ht="25.9" customHeight="1">
      <c r="B133" s="162"/>
      <c r="C133" s="163"/>
      <c r="D133" s="164" t="s">
        <v>70</v>
      </c>
      <c r="E133" s="165" t="s">
        <v>149</v>
      </c>
      <c r="F133" s="165" t="s">
        <v>150</v>
      </c>
      <c r="G133" s="163"/>
      <c r="H133" s="163"/>
      <c r="I133" s="163"/>
      <c r="J133" s="166">
        <f>BK133</f>
        <v>0</v>
      </c>
      <c r="K133" s="163"/>
      <c r="L133" s="167"/>
      <c r="M133" s="168"/>
      <c r="N133" s="169"/>
      <c r="O133" s="169"/>
      <c r="P133" s="170">
        <f>P134+P201+P206+P230+P254+P303</f>
        <v>25.325333999999998</v>
      </c>
      <c r="Q133" s="169"/>
      <c r="R133" s="170">
        <f>R134+R201+R206+R230+R254+R303</f>
        <v>9.3876361400000015</v>
      </c>
      <c r="S133" s="169"/>
      <c r="T133" s="171">
        <f>T134+T201+T206+T230+T254+T303</f>
        <v>0.31056000000000006</v>
      </c>
      <c r="AR133" s="172" t="s">
        <v>78</v>
      </c>
      <c r="AT133" s="173" t="s">
        <v>70</v>
      </c>
      <c r="AU133" s="173" t="s">
        <v>71</v>
      </c>
      <c r="AY133" s="172" t="s">
        <v>151</v>
      </c>
      <c r="BK133" s="174">
        <f>BK134+BK201+BK206+BK230+BK254+BK303</f>
        <v>0</v>
      </c>
    </row>
    <row r="134" spans="2:65" s="11" customFormat="1" ht="22.9" customHeight="1">
      <c r="B134" s="162"/>
      <c r="C134" s="163"/>
      <c r="D134" s="164" t="s">
        <v>70</v>
      </c>
      <c r="E134" s="175" t="s">
        <v>78</v>
      </c>
      <c r="F134" s="175" t="s">
        <v>152</v>
      </c>
      <c r="G134" s="163"/>
      <c r="H134" s="163"/>
      <c r="I134" s="163"/>
      <c r="J134" s="176">
        <f>BK134</f>
        <v>0</v>
      </c>
      <c r="K134" s="163"/>
      <c r="L134" s="167"/>
      <c r="M134" s="168"/>
      <c r="N134" s="169"/>
      <c r="O134" s="169"/>
      <c r="P134" s="170">
        <f>SUM(P135:P200)</f>
        <v>15.796666</v>
      </c>
      <c r="Q134" s="169"/>
      <c r="R134" s="170">
        <f>SUM(R135:R200)</f>
        <v>7.231001</v>
      </c>
      <c r="S134" s="169"/>
      <c r="T134" s="171">
        <f>SUM(T135:T200)</f>
        <v>0.29106000000000004</v>
      </c>
      <c r="AR134" s="172" t="s">
        <v>78</v>
      </c>
      <c r="AT134" s="173" t="s">
        <v>70</v>
      </c>
      <c r="AU134" s="173" t="s">
        <v>78</v>
      </c>
      <c r="AY134" s="172" t="s">
        <v>151</v>
      </c>
      <c r="BK134" s="174">
        <f>SUM(BK135:BK200)</f>
        <v>0</v>
      </c>
    </row>
    <row r="135" spans="2:65" s="1" customFormat="1" ht="24" customHeight="1">
      <c r="B135" s="31"/>
      <c r="C135" s="177" t="s">
        <v>78</v>
      </c>
      <c r="D135" s="177" t="s">
        <v>153</v>
      </c>
      <c r="E135" s="178" t="s">
        <v>941</v>
      </c>
      <c r="F135" s="179" t="s">
        <v>942</v>
      </c>
      <c r="G135" s="180" t="s">
        <v>156</v>
      </c>
      <c r="H135" s="181">
        <v>2.97</v>
      </c>
      <c r="I135" s="182"/>
      <c r="J135" s="182">
        <f>ROUND(I135*H135,2)</f>
        <v>0</v>
      </c>
      <c r="K135" s="179" t="s">
        <v>157</v>
      </c>
      <c r="L135" s="35"/>
      <c r="M135" s="183" t="s">
        <v>1</v>
      </c>
      <c r="N135" s="184" t="s">
        <v>36</v>
      </c>
      <c r="O135" s="185">
        <v>0.41</v>
      </c>
      <c r="P135" s="185">
        <f>O135*H135</f>
        <v>1.2177</v>
      </c>
      <c r="Q135" s="185">
        <v>0</v>
      </c>
      <c r="R135" s="185">
        <f>Q135*H135</f>
        <v>0</v>
      </c>
      <c r="S135" s="185">
        <v>9.8000000000000004E-2</v>
      </c>
      <c r="T135" s="186">
        <f>S135*H135</f>
        <v>0.29106000000000004</v>
      </c>
      <c r="AR135" s="187" t="s">
        <v>158</v>
      </c>
      <c r="AT135" s="187" t="s">
        <v>153</v>
      </c>
      <c r="AU135" s="187" t="s">
        <v>80</v>
      </c>
      <c r="AY135" s="17" t="s">
        <v>151</v>
      </c>
      <c r="BE135" s="188">
        <f>IF(N135="základní",J135,0)</f>
        <v>0</v>
      </c>
      <c r="BF135" s="188">
        <f>IF(N135="snížená",J135,0)</f>
        <v>0</v>
      </c>
      <c r="BG135" s="188">
        <f>IF(N135="zákl. přenesená",J135,0)</f>
        <v>0</v>
      </c>
      <c r="BH135" s="188">
        <f>IF(N135="sníž. přenesená",J135,0)</f>
        <v>0</v>
      </c>
      <c r="BI135" s="188">
        <f>IF(N135="nulová",J135,0)</f>
        <v>0</v>
      </c>
      <c r="BJ135" s="17" t="s">
        <v>78</v>
      </c>
      <c r="BK135" s="188">
        <f>ROUND(I135*H135,2)</f>
        <v>0</v>
      </c>
      <c r="BL135" s="17" t="s">
        <v>158</v>
      </c>
      <c r="BM135" s="187" t="s">
        <v>1105</v>
      </c>
    </row>
    <row r="136" spans="2:65" s="12" customFormat="1" ht="11.25">
      <c r="B136" s="189"/>
      <c r="C136" s="190"/>
      <c r="D136" s="191" t="s">
        <v>160</v>
      </c>
      <c r="E136" s="192" t="s">
        <v>1</v>
      </c>
      <c r="F136" s="193" t="s">
        <v>944</v>
      </c>
      <c r="G136" s="190"/>
      <c r="H136" s="192" t="s">
        <v>1</v>
      </c>
      <c r="I136" s="190"/>
      <c r="J136" s="190"/>
      <c r="K136" s="190"/>
      <c r="L136" s="194"/>
      <c r="M136" s="195"/>
      <c r="N136" s="196"/>
      <c r="O136" s="196"/>
      <c r="P136" s="196"/>
      <c r="Q136" s="196"/>
      <c r="R136" s="196"/>
      <c r="S136" s="196"/>
      <c r="T136" s="197"/>
      <c r="AT136" s="198" t="s">
        <v>160</v>
      </c>
      <c r="AU136" s="198" t="s">
        <v>80</v>
      </c>
      <c r="AV136" s="12" t="s">
        <v>78</v>
      </c>
      <c r="AW136" s="12" t="s">
        <v>27</v>
      </c>
      <c r="AX136" s="12" t="s">
        <v>71</v>
      </c>
      <c r="AY136" s="198" t="s">
        <v>151</v>
      </c>
    </row>
    <row r="137" spans="2:65" s="13" customFormat="1" ht="11.25">
      <c r="B137" s="199"/>
      <c r="C137" s="200"/>
      <c r="D137" s="191" t="s">
        <v>160</v>
      </c>
      <c r="E137" s="201" t="s">
        <v>1</v>
      </c>
      <c r="F137" s="202" t="s">
        <v>1106</v>
      </c>
      <c r="G137" s="200"/>
      <c r="H137" s="203">
        <v>2.97</v>
      </c>
      <c r="I137" s="200"/>
      <c r="J137" s="200"/>
      <c r="K137" s="200"/>
      <c r="L137" s="204"/>
      <c r="M137" s="205"/>
      <c r="N137" s="206"/>
      <c r="O137" s="206"/>
      <c r="P137" s="206"/>
      <c r="Q137" s="206"/>
      <c r="R137" s="206"/>
      <c r="S137" s="206"/>
      <c r="T137" s="207"/>
      <c r="AT137" s="208" t="s">
        <v>160</v>
      </c>
      <c r="AU137" s="208" t="s">
        <v>80</v>
      </c>
      <c r="AV137" s="13" t="s">
        <v>80</v>
      </c>
      <c r="AW137" s="13" t="s">
        <v>27</v>
      </c>
      <c r="AX137" s="13" t="s">
        <v>71</v>
      </c>
      <c r="AY137" s="208" t="s">
        <v>151</v>
      </c>
    </row>
    <row r="138" spans="2:65" s="14" customFormat="1" ht="11.25">
      <c r="B138" s="209"/>
      <c r="C138" s="210"/>
      <c r="D138" s="191" t="s">
        <v>160</v>
      </c>
      <c r="E138" s="211" t="s">
        <v>1</v>
      </c>
      <c r="F138" s="212" t="s">
        <v>165</v>
      </c>
      <c r="G138" s="210"/>
      <c r="H138" s="213">
        <v>2.97</v>
      </c>
      <c r="I138" s="210"/>
      <c r="J138" s="210"/>
      <c r="K138" s="210"/>
      <c r="L138" s="214"/>
      <c r="M138" s="215"/>
      <c r="N138" s="216"/>
      <c r="O138" s="216"/>
      <c r="P138" s="216"/>
      <c r="Q138" s="216"/>
      <c r="R138" s="216"/>
      <c r="S138" s="216"/>
      <c r="T138" s="217"/>
      <c r="AT138" s="218" t="s">
        <v>160</v>
      </c>
      <c r="AU138" s="218" t="s">
        <v>80</v>
      </c>
      <c r="AV138" s="14" t="s">
        <v>158</v>
      </c>
      <c r="AW138" s="14" t="s">
        <v>27</v>
      </c>
      <c r="AX138" s="14" t="s">
        <v>78</v>
      </c>
      <c r="AY138" s="218" t="s">
        <v>151</v>
      </c>
    </row>
    <row r="139" spans="2:65" s="1" customFormat="1" ht="24" customHeight="1">
      <c r="B139" s="31"/>
      <c r="C139" s="177" t="s">
        <v>80</v>
      </c>
      <c r="D139" s="177" t="s">
        <v>153</v>
      </c>
      <c r="E139" s="178" t="s">
        <v>946</v>
      </c>
      <c r="F139" s="179" t="s">
        <v>947</v>
      </c>
      <c r="G139" s="180" t="s">
        <v>187</v>
      </c>
      <c r="H139" s="181">
        <v>2.73</v>
      </c>
      <c r="I139" s="182"/>
      <c r="J139" s="182">
        <f>ROUND(I139*H139,2)</f>
        <v>0</v>
      </c>
      <c r="K139" s="179" t="s">
        <v>157</v>
      </c>
      <c r="L139" s="35"/>
      <c r="M139" s="183" t="s">
        <v>1</v>
      </c>
      <c r="N139" s="184" t="s">
        <v>36</v>
      </c>
      <c r="O139" s="185">
        <v>8.3000000000000004E-2</v>
      </c>
      <c r="P139" s="185">
        <f>O139*H139</f>
        <v>0.22659000000000001</v>
      </c>
      <c r="Q139" s="185">
        <v>0</v>
      </c>
      <c r="R139" s="185">
        <f>Q139*H139</f>
        <v>0</v>
      </c>
      <c r="S139" s="185">
        <v>0</v>
      </c>
      <c r="T139" s="186">
        <f>S139*H139</f>
        <v>0</v>
      </c>
      <c r="AR139" s="187" t="s">
        <v>158</v>
      </c>
      <c r="AT139" s="187" t="s">
        <v>153</v>
      </c>
      <c r="AU139" s="187" t="s">
        <v>80</v>
      </c>
      <c r="AY139" s="17" t="s">
        <v>151</v>
      </c>
      <c r="BE139" s="188">
        <f>IF(N139="základní",J139,0)</f>
        <v>0</v>
      </c>
      <c r="BF139" s="188">
        <f>IF(N139="snížená",J139,0)</f>
        <v>0</v>
      </c>
      <c r="BG139" s="188">
        <f>IF(N139="zákl. přenesená",J139,0)</f>
        <v>0</v>
      </c>
      <c r="BH139" s="188">
        <f>IF(N139="sníž. přenesená",J139,0)</f>
        <v>0</v>
      </c>
      <c r="BI139" s="188">
        <f>IF(N139="nulová",J139,0)</f>
        <v>0</v>
      </c>
      <c r="BJ139" s="17" t="s">
        <v>78</v>
      </c>
      <c r="BK139" s="188">
        <f>ROUND(I139*H139,2)</f>
        <v>0</v>
      </c>
      <c r="BL139" s="17" t="s">
        <v>158</v>
      </c>
      <c r="BM139" s="187" t="s">
        <v>1107</v>
      </c>
    </row>
    <row r="140" spans="2:65" s="12" customFormat="1" ht="11.25">
      <c r="B140" s="189"/>
      <c r="C140" s="190"/>
      <c r="D140" s="191" t="s">
        <v>160</v>
      </c>
      <c r="E140" s="192" t="s">
        <v>1</v>
      </c>
      <c r="F140" s="193" t="s">
        <v>949</v>
      </c>
      <c r="G140" s="190"/>
      <c r="H140" s="192" t="s">
        <v>1</v>
      </c>
      <c r="I140" s="190"/>
      <c r="J140" s="190"/>
      <c r="K140" s="190"/>
      <c r="L140" s="194"/>
      <c r="M140" s="195"/>
      <c r="N140" s="196"/>
      <c r="O140" s="196"/>
      <c r="P140" s="196"/>
      <c r="Q140" s="196"/>
      <c r="R140" s="196"/>
      <c r="S140" s="196"/>
      <c r="T140" s="197"/>
      <c r="AT140" s="198" t="s">
        <v>160</v>
      </c>
      <c r="AU140" s="198" t="s">
        <v>80</v>
      </c>
      <c r="AV140" s="12" t="s">
        <v>78</v>
      </c>
      <c r="AW140" s="12" t="s">
        <v>27</v>
      </c>
      <c r="AX140" s="12" t="s">
        <v>71</v>
      </c>
      <c r="AY140" s="198" t="s">
        <v>151</v>
      </c>
    </row>
    <row r="141" spans="2:65" s="13" customFormat="1" ht="11.25">
      <c r="B141" s="199"/>
      <c r="C141" s="200"/>
      <c r="D141" s="191" t="s">
        <v>160</v>
      </c>
      <c r="E141" s="201" t="s">
        <v>1</v>
      </c>
      <c r="F141" s="202" t="s">
        <v>1108</v>
      </c>
      <c r="G141" s="200"/>
      <c r="H141" s="203">
        <v>2.73</v>
      </c>
      <c r="I141" s="200"/>
      <c r="J141" s="200"/>
      <c r="K141" s="200"/>
      <c r="L141" s="204"/>
      <c r="M141" s="205"/>
      <c r="N141" s="206"/>
      <c r="O141" s="206"/>
      <c r="P141" s="206"/>
      <c r="Q141" s="206"/>
      <c r="R141" s="206"/>
      <c r="S141" s="206"/>
      <c r="T141" s="207"/>
      <c r="AT141" s="208" t="s">
        <v>160</v>
      </c>
      <c r="AU141" s="208" t="s">
        <v>80</v>
      </c>
      <c r="AV141" s="13" t="s">
        <v>80</v>
      </c>
      <c r="AW141" s="13" t="s">
        <v>27</v>
      </c>
      <c r="AX141" s="13" t="s">
        <v>71</v>
      </c>
      <c r="AY141" s="208" t="s">
        <v>151</v>
      </c>
    </row>
    <row r="142" spans="2:65" s="14" customFormat="1" ht="11.25">
      <c r="B142" s="209"/>
      <c r="C142" s="210"/>
      <c r="D142" s="191" t="s">
        <v>160</v>
      </c>
      <c r="E142" s="211" t="s">
        <v>1</v>
      </c>
      <c r="F142" s="212" t="s">
        <v>165</v>
      </c>
      <c r="G142" s="210"/>
      <c r="H142" s="213">
        <v>2.73</v>
      </c>
      <c r="I142" s="210"/>
      <c r="J142" s="210"/>
      <c r="K142" s="210"/>
      <c r="L142" s="214"/>
      <c r="M142" s="215"/>
      <c r="N142" s="216"/>
      <c r="O142" s="216"/>
      <c r="P142" s="216"/>
      <c r="Q142" s="216"/>
      <c r="R142" s="216"/>
      <c r="S142" s="216"/>
      <c r="T142" s="217"/>
      <c r="AT142" s="218" t="s">
        <v>160</v>
      </c>
      <c r="AU142" s="218" t="s">
        <v>80</v>
      </c>
      <c r="AV142" s="14" t="s">
        <v>158</v>
      </c>
      <c r="AW142" s="14" t="s">
        <v>27</v>
      </c>
      <c r="AX142" s="14" t="s">
        <v>78</v>
      </c>
      <c r="AY142" s="218" t="s">
        <v>151</v>
      </c>
    </row>
    <row r="143" spans="2:65" s="1" customFormat="1" ht="24" customHeight="1">
      <c r="B143" s="31"/>
      <c r="C143" s="177" t="s">
        <v>524</v>
      </c>
      <c r="D143" s="177" t="s">
        <v>153</v>
      </c>
      <c r="E143" s="178" t="s">
        <v>951</v>
      </c>
      <c r="F143" s="179" t="s">
        <v>952</v>
      </c>
      <c r="G143" s="180" t="s">
        <v>187</v>
      </c>
      <c r="H143" s="181">
        <v>5.46</v>
      </c>
      <c r="I143" s="182"/>
      <c r="J143" s="182">
        <f>ROUND(I143*H143,2)</f>
        <v>0</v>
      </c>
      <c r="K143" s="179" t="s">
        <v>157</v>
      </c>
      <c r="L143" s="35"/>
      <c r="M143" s="183" t="s">
        <v>1</v>
      </c>
      <c r="N143" s="184" t="s">
        <v>36</v>
      </c>
      <c r="O143" s="185">
        <v>1.42</v>
      </c>
      <c r="P143" s="185">
        <f>O143*H143</f>
        <v>7.7531999999999996</v>
      </c>
      <c r="Q143" s="185">
        <v>0</v>
      </c>
      <c r="R143" s="185">
        <f>Q143*H143</f>
        <v>0</v>
      </c>
      <c r="S143" s="185">
        <v>0</v>
      </c>
      <c r="T143" s="186">
        <f>S143*H143</f>
        <v>0</v>
      </c>
      <c r="AR143" s="187" t="s">
        <v>158</v>
      </c>
      <c r="AT143" s="187" t="s">
        <v>153</v>
      </c>
      <c r="AU143" s="187" t="s">
        <v>80</v>
      </c>
      <c r="AY143" s="17" t="s">
        <v>151</v>
      </c>
      <c r="BE143" s="188">
        <f>IF(N143="základní",J143,0)</f>
        <v>0</v>
      </c>
      <c r="BF143" s="188">
        <f>IF(N143="snížená",J143,0)</f>
        <v>0</v>
      </c>
      <c r="BG143" s="188">
        <f>IF(N143="zákl. přenesená",J143,0)</f>
        <v>0</v>
      </c>
      <c r="BH143" s="188">
        <f>IF(N143="sníž. přenesená",J143,0)</f>
        <v>0</v>
      </c>
      <c r="BI143" s="188">
        <f>IF(N143="nulová",J143,0)</f>
        <v>0</v>
      </c>
      <c r="BJ143" s="17" t="s">
        <v>78</v>
      </c>
      <c r="BK143" s="188">
        <f>ROUND(I143*H143,2)</f>
        <v>0</v>
      </c>
      <c r="BL143" s="17" t="s">
        <v>158</v>
      </c>
      <c r="BM143" s="187" t="s">
        <v>1109</v>
      </c>
    </row>
    <row r="144" spans="2:65" s="12" customFormat="1" ht="11.25">
      <c r="B144" s="189"/>
      <c r="C144" s="190"/>
      <c r="D144" s="191" t="s">
        <v>160</v>
      </c>
      <c r="E144" s="192" t="s">
        <v>1</v>
      </c>
      <c r="F144" s="193" t="s">
        <v>954</v>
      </c>
      <c r="G144" s="190"/>
      <c r="H144" s="192" t="s">
        <v>1</v>
      </c>
      <c r="I144" s="190"/>
      <c r="J144" s="190"/>
      <c r="K144" s="190"/>
      <c r="L144" s="194"/>
      <c r="M144" s="195"/>
      <c r="N144" s="196"/>
      <c r="O144" s="196"/>
      <c r="P144" s="196"/>
      <c r="Q144" s="196"/>
      <c r="R144" s="196"/>
      <c r="S144" s="196"/>
      <c r="T144" s="197"/>
      <c r="AT144" s="198" t="s">
        <v>160</v>
      </c>
      <c r="AU144" s="198" t="s">
        <v>80</v>
      </c>
      <c r="AV144" s="12" t="s">
        <v>78</v>
      </c>
      <c r="AW144" s="12" t="s">
        <v>27</v>
      </c>
      <c r="AX144" s="12" t="s">
        <v>71</v>
      </c>
      <c r="AY144" s="198" t="s">
        <v>151</v>
      </c>
    </row>
    <row r="145" spans="2:65" s="13" customFormat="1" ht="11.25">
      <c r="B145" s="199"/>
      <c r="C145" s="200"/>
      <c r="D145" s="191" t="s">
        <v>160</v>
      </c>
      <c r="E145" s="201" t="s">
        <v>1</v>
      </c>
      <c r="F145" s="202" t="s">
        <v>1110</v>
      </c>
      <c r="G145" s="200"/>
      <c r="H145" s="203">
        <v>5.46</v>
      </c>
      <c r="I145" s="200"/>
      <c r="J145" s="200"/>
      <c r="K145" s="200"/>
      <c r="L145" s="204"/>
      <c r="M145" s="205"/>
      <c r="N145" s="206"/>
      <c r="O145" s="206"/>
      <c r="P145" s="206"/>
      <c r="Q145" s="206"/>
      <c r="R145" s="206"/>
      <c r="S145" s="206"/>
      <c r="T145" s="207"/>
      <c r="AT145" s="208" t="s">
        <v>160</v>
      </c>
      <c r="AU145" s="208" t="s">
        <v>80</v>
      </c>
      <c r="AV145" s="13" t="s">
        <v>80</v>
      </c>
      <c r="AW145" s="13" t="s">
        <v>27</v>
      </c>
      <c r="AX145" s="13" t="s">
        <v>71</v>
      </c>
      <c r="AY145" s="208" t="s">
        <v>151</v>
      </c>
    </row>
    <row r="146" spans="2:65" s="14" customFormat="1" ht="11.25">
      <c r="B146" s="209"/>
      <c r="C146" s="210"/>
      <c r="D146" s="191" t="s">
        <v>160</v>
      </c>
      <c r="E146" s="211" t="s">
        <v>1</v>
      </c>
      <c r="F146" s="212" t="s">
        <v>165</v>
      </c>
      <c r="G146" s="210"/>
      <c r="H146" s="213">
        <v>5.46</v>
      </c>
      <c r="I146" s="210"/>
      <c r="J146" s="210"/>
      <c r="K146" s="210"/>
      <c r="L146" s="214"/>
      <c r="M146" s="215"/>
      <c r="N146" s="216"/>
      <c r="O146" s="216"/>
      <c r="P146" s="216"/>
      <c r="Q146" s="216"/>
      <c r="R146" s="216"/>
      <c r="S146" s="216"/>
      <c r="T146" s="217"/>
      <c r="AT146" s="218" t="s">
        <v>160</v>
      </c>
      <c r="AU146" s="218" t="s">
        <v>80</v>
      </c>
      <c r="AV146" s="14" t="s">
        <v>158</v>
      </c>
      <c r="AW146" s="14" t="s">
        <v>27</v>
      </c>
      <c r="AX146" s="14" t="s">
        <v>78</v>
      </c>
      <c r="AY146" s="218" t="s">
        <v>151</v>
      </c>
    </row>
    <row r="147" spans="2:65" s="1" customFormat="1" ht="24" customHeight="1">
      <c r="B147" s="31"/>
      <c r="C147" s="177" t="s">
        <v>158</v>
      </c>
      <c r="D147" s="177" t="s">
        <v>153</v>
      </c>
      <c r="E147" s="178" t="s">
        <v>228</v>
      </c>
      <c r="F147" s="179" t="s">
        <v>229</v>
      </c>
      <c r="G147" s="180" t="s">
        <v>187</v>
      </c>
      <c r="H147" s="181">
        <v>5.46</v>
      </c>
      <c r="I147" s="182"/>
      <c r="J147" s="182">
        <f>ROUND(I147*H147,2)</f>
        <v>0</v>
      </c>
      <c r="K147" s="179" t="s">
        <v>157</v>
      </c>
      <c r="L147" s="35"/>
      <c r="M147" s="183" t="s">
        <v>1</v>
      </c>
      <c r="N147" s="184" t="s">
        <v>36</v>
      </c>
      <c r="O147" s="185">
        <v>0.51900000000000002</v>
      </c>
      <c r="P147" s="185">
        <f>O147*H147</f>
        <v>2.8337400000000001</v>
      </c>
      <c r="Q147" s="185">
        <v>0</v>
      </c>
      <c r="R147" s="185">
        <f>Q147*H147</f>
        <v>0</v>
      </c>
      <c r="S147" s="185">
        <v>0</v>
      </c>
      <c r="T147" s="186">
        <f>S147*H147</f>
        <v>0</v>
      </c>
      <c r="AR147" s="187" t="s">
        <v>158</v>
      </c>
      <c r="AT147" s="187" t="s">
        <v>153</v>
      </c>
      <c r="AU147" s="187" t="s">
        <v>80</v>
      </c>
      <c r="AY147" s="17" t="s">
        <v>151</v>
      </c>
      <c r="BE147" s="188">
        <f>IF(N147="základní",J147,0)</f>
        <v>0</v>
      </c>
      <c r="BF147" s="188">
        <f>IF(N147="snížená",J147,0)</f>
        <v>0</v>
      </c>
      <c r="BG147" s="188">
        <f>IF(N147="zákl. přenesená",J147,0)</f>
        <v>0</v>
      </c>
      <c r="BH147" s="188">
        <f>IF(N147="sníž. přenesená",J147,0)</f>
        <v>0</v>
      </c>
      <c r="BI147" s="188">
        <f>IF(N147="nulová",J147,0)</f>
        <v>0</v>
      </c>
      <c r="BJ147" s="17" t="s">
        <v>78</v>
      </c>
      <c r="BK147" s="188">
        <f>ROUND(I147*H147,2)</f>
        <v>0</v>
      </c>
      <c r="BL147" s="17" t="s">
        <v>158</v>
      </c>
      <c r="BM147" s="187" t="s">
        <v>1111</v>
      </c>
    </row>
    <row r="148" spans="2:65" s="12" customFormat="1" ht="11.25">
      <c r="B148" s="189"/>
      <c r="C148" s="190"/>
      <c r="D148" s="191" t="s">
        <v>160</v>
      </c>
      <c r="E148" s="192" t="s">
        <v>1</v>
      </c>
      <c r="F148" s="193" t="s">
        <v>957</v>
      </c>
      <c r="G148" s="190"/>
      <c r="H148" s="192" t="s">
        <v>1</v>
      </c>
      <c r="I148" s="190"/>
      <c r="J148" s="190"/>
      <c r="K148" s="190"/>
      <c r="L148" s="194"/>
      <c r="M148" s="195"/>
      <c r="N148" s="196"/>
      <c r="O148" s="196"/>
      <c r="P148" s="196"/>
      <c r="Q148" s="196"/>
      <c r="R148" s="196"/>
      <c r="S148" s="196"/>
      <c r="T148" s="197"/>
      <c r="AT148" s="198" t="s">
        <v>160</v>
      </c>
      <c r="AU148" s="198" t="s">
        <v>80</v>
      </c>
      <c r="AV148" s="12" t="s">
        <v>78</v>
      </c>
      <c r="AW148" s="12" t="s">
        <v>27</v>
      </c>
      <c r="AX148" s="12" t="s">
        <v>71</v>
      </c>
      <c r="AY148" s="198" t="s">
        <v>151</v>
      </c>
    </row>
    <row r="149" spans="2:65" s="13" customFormat="1" ht="11.25">
      <c r="B149" s="199"/>
      <c r="C149" s="200"/>
      <c r="D149" s="191" t="s">
        <v>160</v>
      </c>
      <c r="E149" s="201" t="s">
        <v>1</v>
      </c>
      <c r="F149" s="202" t="s">
        <v>1110</v>
      </c>
      <c r="G149" s="200"/>
      <c r="H149" s="203">
        <v>5.46</v>
      </c>
      <c r="I149" s="200"/>
      <c r="J149" s="200"/>
      <c r="K149" s="200"/>
      <c r="L149" s="204"/>
      <c r="M149" s="205"/>
      <c r="N149" s="206"/>
      <c r="O149" s="206"/>
      <c r="P149" s="206"/>
      <c r="Q149" s="206"/>
      <c r="R149" s="206"/>
      <c r="S149" s="206"/>
      <c r="T149" s="207"/>
      <c r="AT149" s="208" t="s">
        <v>160</v>
      </c>
      <c r="AU149" s="208" t="s">
        <v>80</v>
      </c>
      <c r="AV149" s="13" t="s">
        <v>80</v>
      </c>
      <c r="AW149" s="13" t="s">
        <v>27</v>
      </c>
      <c r="AX149" s="13" t="s">
        <v>71</v>
      </c>
      <c r="AY149" s="208" t="s">
        <v>151</v>
      </c>
    </row>
    <row r="150" spans="2:65" s="14" customFormat="1" ht="11.25">
      <c r="B150" s="209"/>
      <c r="C150" s="210"/>
      <c r="D150" s="191" t="s">
        <v>160</v>
      </c>
      <c r="E150" s="211" t="s">
        <v>1</v>
      </c>
      <c r="F150" s="212" t="s">
        <v>165</v>
      </c>
      <c r="G150" s="210"/>
      <c r="H150" s="213">
        <v>5.46</v>
      </c>
      <c r="I150" s="210"/>
      <c r="J150" s="210"/>
      <c r="K150" s="210"/>
      <c r="L150" s="214"/>
      <c r="M150" s="215"/>
      <c r="N150" s="216"/>
      <c r="O150" s="216"/>
      <c r="P150" s="216"/>
      <c r="Q150" s="216"/>
      <c r="R150" s="216"/>
      <c r="S150" s="216"/>
      <c r="T150" s="217"/>
      <c r="AT150" s="218" t="s">
        <v>160</v>
      </c>
      <c r="AU150" s="218" t="s">
        <v>80</v>
      </c>
      <c r="AV150" s="14" t="s">
        <v>158</v>
      </c>
      <c r="AW150" s="14" t="s">
        <v>27</v>
      </c>
      <c r="AX150" s="14" t="s">
        <v>78</v>
      </c>
      <c r="AY150" s="218" t="s">
        <v>151</v>
      </c>
    </row>
    <row r="151" spans="2:65" s="1" customFormat="1" ht="24" customHeight="1">
      <c r="B151" s="31"/>
      <c r="C151" s="177" t="s">
        <v>327</v>
      </c>
      <c r="D151" s="177" t="s">
        <v>153</v>
      </c>
      <c r="E151" s="178" t="s">
        <v>233</v>
      </c>
      <c r="F151" s="179" t="s">
        <v>234</v>
      </c>
      <c r="G151" s="180" t="s">
        <v>187</v>
      </c>
      <c r="H151" s="181">
        <v>5.46</v>
      </c>
      <c r="I151" s="182"/>
      <c r="J151" s="182">
        <f>ROUND(I151*H151,2)</f>
        <v>0</v>
      </c>
      <c r="K151" s="179" t="s">
        <v>1</v>
      </c>
      <c r="L151" s="35"/>
      <c r="M151" s="183" t="s">
        <v>1</v>
      </c>
      <c r="N151" s="184" t="s">
        <v>36</v>
      </c>
      <c r="O151" s="185">
        <v>1.0999999999999999E-2</v>
      </c>
      <c r="P151" s="185">
        <f>O151*H151</f>
        <v>6.0059999999999995E-2</v>
      </c>
      <c r="Q151" s="185">
        <v>0</v>
      </c>
      <c r="R151" s="185">
        <f>Q151*H151</f>
        <v>0</v>
      </c>
      <c r="S151" s="185">
        <v>0</v>
      </c>
      <c r="T151" s="186">
        <f>S151*H151</f>
        <v>0</v>
      </c>
      <c r="AR151" s="187" t="s">
        <v>158</v>
      </c>
      <c r="AT151" s="187" t="s">
        <v>153</v>
      </c>
      <c r="AU151" s="187" t="s">
        <v>80</v>
      </c>
      <c r="AY151" s="17" t="s">
        <v>151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7" t="s">
        <v>78</v>
      </c>
      <c r="BK151" s="188">
        <f>ROUND(I151*H151,2)</f>
        <v>0</v>
      </c>
      <c r="BL151" s="17" t="s">
        <v>158</v>
      </c>
      <c r="BM151" s="187" t="s">
        <v>1112</v>
      </c>
    </row>
    <row r="152" spans="2:65" s="13" customFormat="1" ht="11.25">
      <c r="B152" s="199"/>
      <c r="C152" s="200"/>
      <c r="D152" s="191" t="s">
        <v>160</v>
      </c>
      <c r="E152" s="201" t="s">
        <v>1</v>
      </c>
      <c r="F152" s="202" t="s">
        <v>1110</v>
      </c>
      <c r="G152" s="200"/>
      <c r="H152" s="203">
        <v>5.46</v>
      </c>
      <c r="I152" s="200"/>
      <c r="J152" s="200"/>
      <c r="K152" s="200"/>
      <c r="L152" s="204"/>
      <c r="M152" s="205"/>
      <c r="N152" s="206"/>
      <c r="O152" s="206"/>
      <c r="P152" s="206"/>
      <c r="Q152" s="206"/>
      <c r="R152" s="206"/>
      <c r="S152" s="206"/>
      <c r="T152" s="207"/>
      <c r="AT152" s="208" t="s">
        <v>160</v>
      </c>
      <c r="AU152" s="208" t="s">
        <v>80</v>
      </c>
      <c r="AV152" s="13" t="s">
        <v>80</v>
      </c>
      <c r="AW152" s="13" t="s">
        <v>27</v>
      </c>
      <c r="AX152" s="13" t="s">
        <v>71</v>
      </c>
      <c r="AY152" s="208" t="s">
        <v>151</v>
      </c>
    </row>
    <row r="153" spans="2:65" s="14" customFormat="1" ht="11.25">
      <c r="B153" s="209"/>
      <c r="C153" s="210"/>
      <c r="D153" s="191" t="s">
        <v>160</v>
      </c>
      <c r="E153" s="211" t="s">
        <v>1</v>
      </c>
      <c r="F153" s="212" t="s">
        <v>165</v>
      </c>
      <c r="G153" s="210"/>
      <c r="H153" s="213">
        <v>5.46</v>
      </c>
      <c r="I153" s="210"/>
      <c r="J153" s="210"/>
      <c r="K153" s="210"/>
      <c r="L153" s="214"/>
      <c r="M153" s="215"/>
      <c r="N153" s="216"/>
      <c r="O153" s="216"/>
      <c r="P153" s="216"/>
      <c r="Q153" s="216"/>
      <c r="R153" s="216"/>
      <c r="S153" s="216"/>
      <c r="T153" s="217"/>
      <c r="AT153" s="218" t="s">
        <v>160</v>
      </c>
      <c r="AU153" s="218" t="s">
        <v>80</v>
      </c>
      <c r="AV153" s="14" t="s">
        <v>158</v>
      </c>
      <c r="AW153" s="14" t="s">
        <v>27</v>
      </c>
      <c r="AX153" s="14" t="s">
        <v>78</v>
      </c>
      <c r="AY153" s="218" t="s">
        <v>151</v>
      </c>
    </row>
    <row r="154" spans="2:65" s="1" customFormat="1" ht="16.5" customHeight="1">
      <c r="B154" s="31"/>
      <c r="C154" s="177" t="s">
        <v>215</v>
      </c>
      <c r="D154" s="177" t="s">
        <v>153</v>
      </c>
      <c r="E154" s="178" t="s">
        <v>246</v>
      </c>
      <c r="F154" s="179" t="s">
        <v>247</v>
      </c>
      <c r="G154" s="180" t="s">
        <v>248</v>
      </c>
      <c r="H154" s="181">
        <v>8.0030000000000001</v>
      </c>
      <c r="I154" s="182"/>
      <c r="J154" s="182">
        <f>ROUND(I154*H154,2)</f>
        <v>0</v>
      </c>
      <c r="K154" s="179" t="s">
        <v>1</v>
      </c>
      <c r="L154" s="35"/>
      <c r="M154" s="183" t="s">
        <v>1</v>
      </c>
      <c r="N154" s="184" t="s">
        <v>36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AR154" s="187" t="s">
        <v>158</v>
      </c>
      <c r="AT154" s="187" t="s">
        <v>153</v>
      </c>
      <c r="AU154" s="187" t="s">
        <v>80</v>
      </c>
      <c r="AY154" s="17" t="s">
        <v>151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7" t="s">
        <v>78</v>
      </c>
      <c r="BK154" s="188">
        <f>ROUND(I154*H154,2)</f>
        <v>0</v>
      </c>
      <c r="BL154" s="17" t="s">
        <v>158</v>
      </c>
      <c r="BM154" s="187" t="s">
        <v>1113</v>
      </c>
    </row>
    <row r="155" spans="2:65" s="13" customFormat="1" ht="11.25">
      <c r="B155" s="199"/>
      <c r="C155" s="200"/>
      <c r="D155" s="191" t="s">
        <v>160</v>
      </c>
      <c r="E155" s="201" t="s">
        <v>1</v>
      </c>
      <c r="F155" s="202" t="s">
        <v>1114</v>
      </c>
      <c r="G155" s="200"/>
      <c r="H155" s="203">
        <v>0.77200000000000002</v>
      </c>
      <c r="I155" s="200"/>
      <c r="J155" s="200"/>
      <c r="K155" s="200"/>
      <c r="L155" s="204"/>
      <c r="M155" s="205"/>
      <c r="N155" s="206"/>
      <c r="O155" s="206"/>
      <c r="P155" s="206"/>
      <c r="Q155" s="206"/>
      <c r="R155" s="206"/>
      <c r="S155" s="206"/>
      <c r="T155" s="207"/>
      <c r="AT155" s="208" t="s">
        <v>160</v>
      </c>
      <c r="AU155" s="208" t="s">
        <v>80</v>
      </c>
      <c r="AV155" s="13" t="s">
        <v>80</v>
      </c>
      <c r="AW155" s="13" t="s">
        <v>27</v>
      </c>
      <c r="AX155" s="13" t="s">
        <v>71</v>
      </c>
      <c r="AY155" s="208" t="s">
        <v>151</v>
      </c>
    </row>
    <row r="156" spans="2:65" s="13" customFormat="1" ht="11.25">
      <c r="B156" s="199"/>
      <c r="C156" s="200"/>
      <c r="D156" s="191" t="s">
        <v>160</v>
      </c>
      <c r="E156" s="201" t="s">
        <v>1</v>
      </c>
      <c r="F156" s="202" t="s">
        <v>1115</v>
      </c>
      <c r="G156" s="200"/>
      <c r="H156" s="203">
        <v>3.1389999999999998</v>
      </c>
      <c r="I156" s="200"/>
      <c r="J156" s="200"/>
      <c r="K156" s="200"/>
      <c r="L156" s="204"/>
      <c r="M156" s="205"/>
      <c r="N156" s="206"/>
      <c r="O156" s="206"/>
      <c r="P156" s="206"/>
      <c r="Q156" s="206"/>
      <c r="R156" s="206"/>
      <c r="S156" s="206"/>
      <c r="T156" s="207"/>
      <c r="AT156" s="208" t="s">
        <v>160</v>
      </c>
      <c r="AU156" s="208" t="s">
        <v>80</v>
      </c>
      <c r="AV156" s="13" t="s">
        <v>80</v>
      </c>
      <c r="AW156" s="13" t="s">
        <v>27</v>
      </c>
      <c r="AX156" s="13" t="s">
        <v>71</v>
      </c>
      <c r="AY156" s="208" t="s">
        <v>151</v>
      </c>
    </row>
    <row r="157" spans="2:65" s="13" customFormat="1" ht="11.25">
      <c r="B157" s="199"/>
      <c r="C157" s="200"/>
      <c r="D157" s="191" t="s">
        <v>160</v>
      </c>
      <c r="E157" s="201" t="s">
        <v>1</v>
      </c>
      <c r="F157" s="202" t="s">
        <v>1116</v>
      </c>
      <c r="G157" s="200"/>
      <c r="H157" s="203">
        <v>4.0919999999999996</v>
      </c>
      <c r="I157" s="200"/>
      <c r="J157" s="200"/>
      <c r="K157" s="200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160</v>
      </c>
      <c r="AU157" s="208" t="s">
        <v>80</v>
      </c>
      <c r="AV157" s="13" t="s">
        <v>80</v>
      </c>
      <c r="AW157" s="13" t="s">
        <v>27</v>
      </c>
      <c r="AX157" s="13" t="s">
        <v>71</v>
      </c>
      <c r="AY157" s="208" t="s">
        <v>151</v>
      </c>
    </row>
    <row r="158" spans="2:65" s="1" customFormat="1" ht="24" customHeight="1">
      <c r="B158" s="31"/>
      <c r="C158" s="177" t="s">
        <v>170</v>
      </c>
      <c r="D158" s="177" t="s">
        <v>153</v>
      </c>
      <c r="E158" s="178" t="s">
        <v>252</v>
      </c>
      <c r="F158" s="179" t="s">
        <v>963</v>
      </c>
      <c r="G158" s="180" t="s">
        <v>248</v>
      </c>
      <c r="H158" s="181">
        <v>0.15</v>
      </c>
      <c r="I158" s="182"/>
      <c r="J158" s="182">
        <f>ROUND(I158*H158,2)</f>
        <v>0</v>
      </c>
      <c r="K158" s="179" t="s">
        <v>1</v>
      </c>
      <c r="L158" s="35"/>
      <c r="M158" s="183" t="s">
        <v>1</v>
      </c>
      <c r="N158" s="184" t="s">
        <v>36</v>
      </c>
      <c r="O158" s="185">
        <v>0</v>
      </c>
      <c r="P158" s="185">
        <f>O158*H158</f>
        <v>0</v>
      </c>
      <c r="Q158" s="185">
        <v>0</v>
      </c>
      <c r="R158" s="185">
        <f>Q158*H158</f>
        <v>0</v>
      </c>
      <c r="S158" s="185">
        <v>0</v>
      </c>
      <c r="T158" s="186">
        <f>S158*H158</f>
        <v>0</v>
      </c>
      <c r="AR158" s="187" t="s">
        <v>158</v>
      </c>
      <c r="AT158" s="187" t="s">
        <v>153</v>
      </c>
      <c r="AU158" s="187" t="s">
        <v>80</v>
      </c>
      <c r="AY158" s="17" t="s">
        <v>151</v>
      </c>
      <c r="BE158" s="188">
        <f>IF(N158="základní",J158,0)</f>
        <v>0</v>
      </c>
      <c r="BF158" s="188">
        <f>IF(N158="snížená",J158,0)</f>
        <v>0</v>
      </c>
      <c r="BG158" s="188">
        <f>IF(N158="zákl. přenesená",J158,0)</f>
        <v>0</v>
      </c>
      <c r="BH158" s="188">
        <f>IF(N158="sníž. přenesená",J158,0)</f>
        <v>0</v>
      </c>
      <c r="BI158" s="188">
        <f>IF(N158="nulová",J158,0)</f>
        <v>0</v>
      </c>
      <c r="BJ158" s="17" t="s">
        <v>78</v>
      </c>
      <c r="BK158" s="188">
        <f>ROUND(I158*H158,2)</f>
        <v>0</v>
      </c>
      <c r="BL158" s="17" t="s">
        <v>158</v>
      </c>
      <c r="BM158" s="187" t="s">
        <v>1117</v>
      </c>
    </row>
    <row r="159" spans="2:65" s="12" customFormat="1" ht="11.25">
      <c r="B159" s="189"/>
      <c r="C159" s="190"/>
      <c r="D159" s="191" t="s">
        <v>160</v>
      </c>
      <c r="E159" s="192" t="s">
        <v>1</v>
      </c>
      <c r="F159" s="193" t="s">
        <v>965</v>
      </c>
      <c r="G159" s="190"/>
      <c r="H159" s="192" t="s">
        <v>1</v>
      </c>
      <c r="I159" s="190"/>
      <c r="J159" s="190"/>
      <c r="K159" s="190"/>
      <c r="L159" s="194"/>
      <c r="M159" s="195"/>
      <c r="N159" s="196"/>
      <c r="O159" s="196"/>
      <c r="P159" s="196"/>
      <c r="Q159" s="196"/>
      <c r="R159" s="196"/>
      <c r="S159" s="196"/>
      <c r="T159" s="197"/>
      <c r="AT159" s="198" t="s">
        <v>160</v>
      </c>
      <c r="AU159" s="198" t="s">
        <v>80</v>
      </c>
      <c r="AV159" s="12" t="s">
        <v>78</v>
      </c>
      <c r="AW159" s="12" t="s">
        <v>27</v>
      </c>
      <c r="AX159" s="12" t="s">
        <v>71</v>
      </c>
      <c r="AY159" s="198" t="s">
        <v>151</v>
      </c>
    </row>
    <row r="160" spans="2:65" s="13" customFormat="1" ht="11.25">
      <c r="B160" s="199"/>
      <c r="C160" s="200"/>
      <c r="D160" s="191" t="s">
        <v>160</v>
      </c>
      <c r="E160" s="201" t="s">
        <v>1</v>
      </c>
      <c r="F160" s="202" t="s">
        <v>966</v>
      </c>
      <c r="G160" s="200"/>
      <c r="H160" s="203">
        <v>0.1</v>
      </c>
      <c r="I160" s="200"/>
      <c r="J160" s="200"/>
      <c r="K160" s="200"/>
      <c r="L160" s="204"/>
      <c r="M160" s="205"/>
      <c r="N160" s="206"/>
      <c r="O160" s="206"/>
      <c r="P160" s="206"/>
      <c r="Q160" s="206"/>
      <c r="R160" s="206"/>
      <c r="S160" s="206"/>
      <c r="T160" s="207"/>
      <c r="AT160" s="208" t="s">
        <v>160</v>
      </c>
      <c r="AU160" s="208" t="s">
        <v>80</v>
      </c>
      <c r="AV160" s="13" t="s">
        <v>80</v>
      </c>
      <c r="AW160" s="13" t="s">
        <v>27</v>
      </c>
      <c r="AX160" s="13" t="s">
        <v>71</v>
      </c>
      <c r="AY160" s="208" t="s">
        <v>151</v>
      </c>
    </row>
    <row r="161" spans="2:65" s="12" customFormat="1" ht="11.25">
      <c r="B161" s="189"/>
      <c r="C161" s="190"/>
      <c r="D161" s="191" t="s">
        <v>160</v>
      </c>
      <c r="E161" s="192" t="s">
        <v>1</v>
      </c>
      <c r="F161" s="193" t="s">
        <v>967</v>
      </c>
      <c r="G161" s="190"/>
      <c r="H161" s="192" t="s">
        <v>1</v>
      </c>
      <c r="I161" s="190"/>
      <c r="J161" s="190"/>
      <c r="K161" s="190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160</v>
      </c>
      <c r="AU161" s="198" t="s">
        <v>80</v>
      </c>
      <c r="AV161" s="12" t="s">
        <v>78</v>
      </c>
      <c r="AW161" s="12" t="s">
        <v>27</v>
      </c>
      <c r="AX161" s="12" t="s">
        <v>71</v>
      </c>
      <c r="AY161" s="198" t="s">
        <v>151</v>
      </c>
    </row>
    <row r="162" spans="2:65" s="13" customFormat="1" ht="11.25">
      <c r="B162" s="199"/>
      <c r="C162" s="200"/>
      <c r="D162" s="191" t="s">
        <v>160</v>
      </c>
      <c r="E162" s="201" t="s">
        <v>1</v>
      </c>
      <c r="F162" s="202" t="s">
        <v>968</v>
      </c>
      <c r="G162" s="200"/>
      <c r="H162" s="203">
        <v>0.05</v>
      </c>
      <c r="I162" s="200"/>
      <c r="J162" s="200"/>
      <c r="K162" s="200"/>
      <c r="L162" s="204"/>
      <c r="M162" s="205"/>
      <c r="N162" s="206"/>
      <c r="O162" s="206"/>
      <c r="P162" s="206"/>
      <c r="Q162" s="206"/>
      <c r="R162" s="206"/>
      <c r="S162" s="206"/>
      <c r="T162" s="207"/>
      <c r="AT162" s="208" t="s">
        <v>160</v>
      </c>
      <c r="AU162" s="208" t="s">
        <v>80</v>
      </c>
      <c r="AV162" s="13" t="s">
        <v>80</v>
      </c>
      <c r="AW162" s="13" t="s">
        <v>27</v>
      </c>
      <c r="AX162" s="13" t="s">
        <v>71</v>
      </c>
      <c r="AY162" s="208" t="s">
        <v>151</v>
      </c>
    </row>
    <row r="163" spans="2:65" s="14" customFormat="1" ht="11.25">
      <c r="B163" s="209"/>
      <c r="C163" s="210"/>
      <c r="D163" s="191" t="s">
        <v>160</v>
      </c>
      <c r="E163" s="211" t="s">
        <v>1</v>
      </c>
      <c r="F163" s="212" t="s">
        <v>165</v>
      </c>
      <c r="G163" s="210"/>
      <c r="H163" s="213">
        <v>0.15</v>
      </c>
      <c r="I163" s="210"/>
      <c r="J163" s="210"/>
      <c r="K163" s="210"/>
      <c r="L163" s="214"/>
      <c r="M163" s="215"/>
      <c r="N163" s="216"/>
      <c r="O163" s="216"/>
      <c r="P163" s="216"/>
      <c r="Q163" s="216"/>
      <c r="R163" s="216"/>
      <c r="S163" s="216"/>
      <c r="T163" s="217"/>
      <c r="AT163" s="218" t="s">
        <v>160</v>
      </c>
      <c r="AU163" s="218" t="s">
        <v>80</v>
      </c>
      <c r="AV163" s="14" t="s">
        <v>158</v>
      </c>
      <c r="AW163" s="14" t="s">
        <v>27</v>
      </c>
      <c r="AX163" s="14" t="s">
        <v>78</v>
      </c>
      <c r="AY163" s="218" t="s">
        <v>151</v>
      </c>
    </row>
    <row r="164" spans="2:65" s="1" customFormat="1" ht="16.5" customHeight="1">
      <c r="B164" s="31"/>
      <c r="C164" s="177" t="s">
        <v>177</v>
      </c>
      <c r="D164" s="177" t="s">
        <v>153</v>
      </c>
      <c r="E164" s="178" t="s">
        <v>258</v>
      </c>
      <c r="F164" s="179" t="s">
        <v>969</v>
      </c>
      <c r="G164" s="180" t="s">
        <v>187</v>
      </c>
      <c r="H164" s="181">
        <v>5.46</v>
      </c>
      <c r="I164" s="182"/>
      <c r="J164" s="182">
        <f>ROUND(I164*H164,2)</f>
        <v>0</v>
      </c>
      <c r="K164" s="179" t="s">
        <v>168</v>
      </c>
      <c r="L164" s="35"/>
      <c r="M164" s="183" t="s">
        <v>1</v>
      </c>
      <c r="N164" s="184" t="s">
        <v>36</v>
      </c>
      <c r="O164" s="185">
        <v>9.7000000000000003E-2</v>
      </c>
      <c r="P164" s="185">
        <f>O164*H164</f>
        <v>0.52961999999999998</v>
      </c>
      <c r="Q164" s="185">
        <v>0</v>
      </c>
      <c r="R164" s="185">
        <f>Q164*H164</f>
        <v>0</v>
      </c>
      <c r="S164" s="185">
        <v>0</v>
      </c>
      <c r="T164" s="186">
        <f>S164*H164</f>
        <v>0</v>
      </c>
      <c r="AR164" s="187" t="s">
        <v>158</v>
      </c>
      <c r="AT164" s="187" t="s">
        <v>153</v>
      </c>
      <c r="AU164" s="187" t="s">
        <v>80</v>
      </c>
      <c r="AY164" s="17" t="s">
        <v>151</v>
      </c>
      <c r="BE164" s="188">
        <f>IF(N164="základní",J164,0)</f>
        <v>0</v>
      </c>
      <c r="BF164" s="188">
        <f>IF(N164="snížená",J164,0)</f>
        <v>0</v>
      </c>
      <c r="BG164" s="188">
        <f>IF(N164="zákl. přenesená",J164,0)</f>
        <v>0</v>
      </c>
      <c r="BH164" s="188">
        <f>IF(N164="sníž. přenesená",J164,0)</f>
        <v>0</v>
      </c>
      <c r="BI164" s="188">
        <f>IF(N164="nulová",J164,0)</f>
        <v>0</v>
      </c>
      <c r="BJ164" s="17" t="s">
        <v>78</v>
      </c>
      <c r="BK164" s="188">
        <f>ROUND(I164*H164,2)</f>
        <v>0</v>
      </c>
      <c r="BL164" s="17" t="s">
        <v>158</v>
      </c>
      <c r="BM164" s="187" t="s">
        <v>1118</v>
      </c>
    </row>
    <row r="165" spans="2:65" s="12" customFormat="1" ht="11.25">
      <c r="B165" s="189"/>
      <c r="C165" s="190"/>
      <c r="D165" s="191" t="s">
        <v>160</v>
      </c>
      <c r="E165" s="192" t="s">
        <v>1</v>
      </c>
      <c r="F165" s="193" t="s">
        <v>971</v>
      </c>
      <c r="G165" s="190"/>
      <c r="H165" s="192" t="s">
        <v>1</v>
      </c>
      <c r="I165" s="190"/>
      <c r="J165" s="190"/>
      <c r="K165" s="190"/>
      <c r="L165" s="194"/>
      <c r="M165" s="195"/>
      <c r="N165" s="196"/>
      <c r="O165" s="196"/>
      <c r="P165" s="196"/>
      <c r="Q165" s="196"/>
      <c r="R165" s="196"/>
      <c r="S165" s="196"/>
      <c r="T165" s="197"/>
      <c r="AT165" s="198" t="s">
        <v>160</v>
      </c>
      <c r="AU165" s="198" t="s">
        <v>80</v>
      </c>
      <c r="AV165" s="12" t="s">
        <v>78</v>
      </c>
      <c r="AW165" s="12" t="s">
        <v>27</v>
      </c>
      <c r="AX165" s="12" t="s">
        <v>71</v>
      </c>
      <c r="AY165" s="198" t="s">
        <v>151</v>
      </c>
    </row>
    <row r="166" spans="2:65" s="13" customFormat="1" ht="11.25">
      <c r="B166" s="199"/>
      <c r="C166" s="200"/>
      <c r="D166" s="191" t="s">
        <v>160</v>
      </c>
      <c r="E166" s="201" t="s">
        <v>1</v>
      </c>
      <c r="F166" s="202" t="s">
        <v>1110</v>
      </c>
      <c r="G166" s="200"/>
      <c r="H166" s="203">
        <v>5.46</v>
      </c>
      <c r="I166" s="200"/>
      <c r="J166" s="200"/>
      <c r="K166" s="200"/>
      <c r="L166" s="204"/>
      <c r="M166" s="205"/>
      <c r="N166" s="206"/>
      <c r="O166" s="206"/>
      <c r="P166" s="206"/>
      <c r="Q166" s="206"/>
      <c r="R166" s="206"/>
      <c r="S166" s="206"/>
      <c r="T166" s="207"/>
      <c r="AT166" s="208" t="s">
        <v>160</v>
      </c>
      <c r="AU166" s="208" t="s">
        <v>80</v>
      </c>
      <c r="AV166" s="13" t="s">
        <v>80</v>
      </c>
      <c r="AW166" s="13" t="s">
        <v>27</v>
      </c>
      <c r="AX166" s="13" t="s">
        <v>71</v>
      </c>
      <c r="AY166" s="208" t="s">
        <v>151</v>
      </c>
    </row>
    <row r="167" spans="2:65" s="14" customFormat="1" ht="11.25">
      <c r="B167" s="209"/>
      <c r="C167" s="210"/>
      <c r="D167" s="191" t="s">
        <v>160</v>
      </c>
      <c r="E167" s="211" t="s">
        <v>1</v>
      </c>
      <c r="F167" s="212" t="s">
        <v>165</v>
      </c>
      <c r="G167" s="210"/>
      <c r="H167" s="213">
        <v>5.46</v>
      </c>
      <c r="I167" s="210"/>
      <c r="J167" s="210"/>
      <c r="K167" s="210"/>
      <c r="L167" s="214"/>
      <c r="M167" s="215"/>
      <c r="N167" s="216"/>
      <c r="O167" s="216"/>
      <c r="P167" s="216"/>
      <c r="Q167" s="216"/>
      <c r="R167" s="216"/>
      <c r="S167" s="216"/>
      <c r="T167" s="217"/>
      <c r="AT167" s="218" t="s">
        <v>160</v>
      </c>
      <c r="AU167" s="218" t="s">
        <v>80</v>
      </c>
      <c r="AV167" s="14" t="s">
        <v>158</v>
      </c>
      <c r="AW167" s="14" t="s">
        <v>27</v>
      </c>
      <c r="AX167" s="14" t="s">
        <v>78</v>
      </c>
      <c r="AY167" s="218" t="s">
        <v>151</v>
      </c>
    </row>
    <row r="168" spans="2:65" s="1" customFormat="1" ht="16.5" customHeight="1">
      <c r="B168" s="31"/>
      <c r="C168" s="177" t="s">
        <v>184</v>
      </c>
      <c r="D168" s="177" t="s">
        <v>153</v>
      </c>
      <c r="E168" s="178" t="s">
        <v>262</v>
      </c>
      <c r="F168" s="179" t="s">
        <v>263</v>
      </c>
      <c r="G168" s="180" t="s">
        <v>187</v>
      </c>
      <c r="H168" s="181">
        <v>5.46</v>
      </c>
      <c r="I168" s="182"/>
      <c r="J168" s="182">
        <f>ROUND(I168*H168,2)</f>
        <v>0</v>
      </c>
      <c r="K168" s="179" t="s">
        <v>1</v>
      </c>
      <c r="L168" s="35"/>
      <c r="M168" s="183" t="s">
        <v>1</v>
      </c>
      <c r="N168" s="184" t="s">
        <v>36</v>
      </c>
      <c r="O168" s="185">
        <v>8.9999999999999993E-3</v>
      </c>
      <c r="P168" s="185">
        <f>O168*H168</f>
        <v>4.9139999999999996E-2</v>
      </c>
      <c r="Q168" s="185">
        <v>0</v>
      </c>
      <c r="R168" s="185">
        <f>Q168*H168</f>
        <v>0</v>
      </c>
      <c r="S168" s="185">
        <v>0</v>
      </c>
      <c r="T168" s="186">
        <f>S168*H168</f>
        <v>0</v>
      </c>
      <c r="AR168" s="187" t="s">
        <v>158</v>
      </c>
      <c r="AT168" s="187" t="s">
        <v>153</v>
      </c>
      <c r="AU168" s="187" t="s">
        <v>80</v>
      </c>
      <c r="AY168" s="17" t="s">
        <v>151</v>
      </c>
      <c r="BE168" s="188">
        <f>IF(N168="základní",J168,0)</f>
        <v>0</v>
      </c>
      <c r="BF168" s="188">
        <f>IF(N168="snížená",J168,0)</f>
        <v>0</v>
      </c>
      <c r="BG168" s="188">
        <f>IF(N168="zákl. přenesená",J168,0)</f>
        <v>0</v>
      </c>
      <c r="BH168" s="188">
        <f>IF(N168="sníž. přenesená",J168,0)</f>
        <v>0</v>
      </c>
      <c r="BI168" s="188">
        <f>IF(N168="nulová",J168,0)</f>
        <v>0</v>
      </c>
      <c r="BJ168" s="17" t="s">
        <v>78</v>
      </c>
      <c r="BK168" s="188">
        <f>ROUND(I168*H168,2)</f>
        <v>0</v>
      </c>
      <c r="BL168" s="17" t="s">
        <v>158</v>
      </c>
      <c r="BM168" s="187" t="s">
        <v>1119</v>
      </c>
    </row>
    <row r="169" spans="2:65" s="12" customFormat="1" ht="11.25">
      <c r="B169" s="189"/>
      <c r="C169" s="190"/>
      <c r="D169" s="191" t="s">
        <v>160</v>
      </c>
      <c r="E169" s="192" t="s">
        <v>1</v>
      </c>
      <c r="F169" s="193" t="s">
        <v>957</v>
      </c>
      <c r="G169" s="190"/>
      <c r="H169" s="192" t="s">
        <v>1</v>
      </c>
      <c r="I169" s="190"/>
      <c r="J169" s="190"/>
      <c r="K169" s="190"/>
      <c r="L169" s="194"/>
      <c r="M169" s="195"/>
      <c r="N169" s="196"/>
      <c r="O169" s="196"/>
      <c r="P169" s="196"/>
      <c r="Q169" s="196"/>
      <c r="R169" s="196"/>
      <c r="S169" s="196"/>
      <c r="T169" s="197"/>
      <c r="AT169" s="198" t="s">
        <v>160</v>
      </c>
      <c r="AU169" s="198" t="s">
        <v>80</v>
      </c>
      <c r="AV169" s="12" t="s">
        <v>78</v>
      </c>
      <c r="AW169" s="12" t="s">
        <v>27</v>
      </c>
      <c r="AX169" s="12" t="s">
        <v>71</v>
      </c>
      <c r="AY169" s="198" t="s">
        <v>151</v>
      </c>
    </row>
    <row r="170" spans="2:65" s="13" customFormat="1" ht="11.25">
      <c r="B170" s="199"/>
      <c r="C170" s="200"/>
      <c r="D170" s="191" t="s">
        <v>160</v>
      </c>
      <c r="E170" s="201" t="s">
        <v>1</v>
      </c>
      <c r="F170" s="202" t="s">
        <v>1110</v>
      </c>
      <c r="G170" s="200"/>
      <c r="H170" s="203">
        <v>5.46</v>
      </c>
      <c r="I170" s="200"/>
      <c r="J170" s="200"/>
      <c r="K170" s="200"/>
      <c r="L170" s="204"/>
      <c r="M170" s="205"/>
      <c r="N170" s="206"/>
      <c r="O170" s="206"/>
      <c r="P170" s="206"/>
      <c r="Q170" s="206"/>
      <c r="R170" s="206"/>
      <c r="S170" s="206"/>
      <c r="T170" s="207"/>
      <c r="AT170" s="208" t="s">
        <v>160</v>
      </c>
      <c r="AU170" s="208" t="s">
        <v>80</v>
      </c>
      <c r="AV170" s="13" t="s">
        <v>80</v>
      </c>
      <c r="AW170" s="13" t="s">
        <v>27</v>
      </c>
      <c r="AX170" s="13" t="s">
        <v>71</v>
      </c>
      <c r="AY170" s="208" t="s">
        <v>151</v>
      </c>
    </row>
    <row r="171" spans="2:65" s="14" customFormat="1" ht="11.25">
      <c r="B171" s="209"/>
      <c r="C171" s="210"/>
      <c r="D171" s="191" t="s">
        <v>160</v>
      </c>
      <c r="E171" s="211" t="s">
        <v>1</v>
      </c>
      <c r="F171" s="212" t="s">
        <v>165</v>
      </c>
      <c r="G171" s="210"/>
      <c r="H171" s="213">
        <v>5.46</v>
      </c>
      <c r="I171" s="210"/>
      <c r="J171" s="210"/>
      <c r="K171" s="210"/>
      <c r="L171" s="214"/>
      <c r="M171" s="215"/>
      <c r="N171" s="216"/>
      <c r="O171" s="216"/>
      <c r="P171" s="216"/>
      <c r="Q171" s="216"/>
      <c r="R171" s="216"/>
      <c r="S171" s="216"/>
      <c r="T171" s="217"/>
      <c r="AT171" s="218" t="s">
        <v>160</v>
      </c>
      <c r="AU171" s="218" t="s">
        <v>80</v>
      </c>
      <c r="AV171" s="14" t="s">
        <v>158</v>
      </c>
      <c r="AW171" s="14" t="s">
        <v>27</v>
      </c>
      <c r="AX171" s="14" t="s">
        <v>78</v>
      </c>
      <c r="AY171" s="218" t="s">
        <v>151</v>
      </c>
    </row>
    <row r="172" spans="2:65" s="1" customFormat="1" ht="24" customHeight="1">
      <c r="B172" s="31"/>
      <c r="C172" s="177" t="s">
        <v>190</v>
      </c>
      <c r="D172" s="177" t="s">
        <v>153</v>
      </c>
      <c r="E172" s="178" t="s">
        <v>267</v>
      </c>
      <c r="F172" s="179" t="s">
        <v>268</v>
      </c>
      <c r="G172" s="180" t="s">
        <v>248</v>
      </c>
      <c r="H172" s="181">
        <v>10.101000000000001</v>
      </c>
      <c r="I172" s="182"/>
      <c r="J172" s="182">
        <f>ROUND(I172*H172,2)</f>
        <v>0</v>
      </c>
      <c r="K172" s="179" t="s">
        <v>1</v>
      </c>
      <c r="L172" s="35"/>
      <c r="M172" s="183" t="s">
        <v>1</v>
      </c>
      <c r="N172" s="184" t="s">
        <v>36</v>
      </c>
      <c r="O172" s="185">
        <v>0</v>
      </c>
      <c r="P172" s="185">
        <f>O172*H172</f>
        <v>0</v>
      </c>
      <c r="Q172" s="185">
        <v>0</v>
      </c>
      <c r="R172" s="185">
        <f>Q172*H172</f>
        <v>0</v>
      </c>
      <c r="S172" s="185">
        <v>0</v>
      </c>
      <c r="T172" s="186">
        <f>S172*H172</f>
        <v>0</v>
      </c>
      <c r="AR172" s="187" t="s">
        <v>158</v>
      </c>
      <c r="AT172" s="187" t="s">
        <v>153</v>
      </c>
      <c r="AU172" s="187" t="s">
        <v>80</v>
      </c>
      <c r="AY172" s="17" t="s">
        <v>151</v>
      </c>
      <c r="BE172" s="188">
        <f>IF(N172="základní",J172,0)</f>
        <v>0</v>
      </c>
      <c r="BF172" s="188">
        <f>IF(N172="snížená",J172,0)</f>
        <v>0</v>
      </c>
      <c r="BG172" s="188">
        <f>IF(N172="zákl. přenesená",J172,0)</f>
        <v>0</v>
      </c>
      <c r="BH172" s="188">
        <f>IF(N172="sníž. přenesená",J172,0)</f>
        <v>0</v>
      </c>
      <c r="BI172" s="188">
        <f>IF(N172="nulová",J172,0)</f>
        <v>0</v>
      </c>
      <c r="BJ172" s="17" t="s">
        <v>78</v>
      </c>
      <c r="BK172" s="188">
        <f>ROUND(I172*H172,2)</f>
        <v>0</v>
      </c>
      <c r="BL172" s="17" t="s">
        <v>158</v>
      </c>
      <c r="BM172" s="187" t="s">
        <v>1120</v>
      </c>
    </row>
    <row r="173" spans="2:65" s="12" customFormat="1" ht="11.25">
      <c r="B173" s="189"/>
      <c r="C173" s="190"/>
      <c r="D173" s="191" t="s">
        <v>160</v>
      </c>
      <c r="E173" s="192" t="s">
        <v>1</v>
      </c>
      <c r="F173" s="193" t="s">
        <v>971</v>
      </c>
      <c r="G173" s="190"/>
      <c r="H173" s="192" t="s">
        <v>1</v>
      </c>
      <c r="I173" s="190"/>
      <c r="J173" s="190"/>
      <c r="K173" s="190"/>
      <c r="L173" s="194"/>
      <c r="M173" s="195"/>
      <c r="N173" s="196"/>
      <c r="O173" s="196"/>
      <c r="P173" s="196"/>
      <c r="Q173" s="196"/>
      <c r="R173" s="196"/>
      <c r="S173" s="196"/>
      <c r="T173" s="197"/>
      <c r="AT173" s="198" t="s">
        <v>160</v>
      </c>
      <c r="AU173" s="198" t="s">
        <v>80</v>
      </c>
      <c r="AV173" s="12" t="s">
        <v>78</v>
      </c>
      <c r="AW173" s="12" t="s">
        <v>27</v>
      </c>
      <c r="AX173" s="12" t="s">
        <v>71</v>
      </c>
      <c r="AY173" s="198" t="s">
        <v>151</v>
      </c>
    </row>
    <row r="174" spans="2:65" s="13" customFormat="1" ht="11.25">
      <c r="B174" s="199"/>
      <c r="C174" s="200"/>
      <c r="D174" s="191" t="s">
        <v>160</v>
      </c>
      <c r="E174" s="201" t="s">
        <v>1</v>
      </c>
      <c r="F174" s="202" t="s">
        <v>1121</v>
      </c>
      <c r="G174" s="200"/>
      <c r="H174" s="203">
        <v>10.101000000000001</v>
      </c>
      <c r="I174" s="200"/>
      <c r="J174" s="200"/>
      <c r="K174" s="200"/>
      <c r="L174" s="204"/>
      <c r="M174" s="205"/>
      <c r="N174" s="206"/>
      <c r="O174" s="206"/>
      <c r="P174" s="206"/>
      <c r="Q174" s="206"/>
      <c r="R174" s="206"/>
      <c r="S174" s="206"/>
      <c r="T174" s="207"/>
      <c r="AT174" s="208" t="s">
        <v>160</v>
      </c>
      <c r="AU174" s="208" t="s">
        <v>80</v>
      </c>
      <c r="AV174" s="13" t="s">
        <v>80</v>
      </c>
      <c r="AW174" s="13" t="s">
        <v>27</v>
      </c>
      <c r="AX174" s="13" t="s">
        <v>71</v>
      </c>
      <c r="AY174" s="208" t="s">
        <v>151</v>
      </c>
    </row>
    <row r="175" spans="2:65" s="14" customFormat="1" ht="11.25">
      <c r="B175" s="209"/>
      <c r="C175" s="210"/>
      <c r="D175" s="191" t="s">
        <v>160</v>
      </c>
      <c r="E175" s="211" t="s">
        <v>1</v>
      </c>
      <c r="F175" s="212" t="s">
        <v>165</v>
      </c>
      <c r="G175" s="210"/>
      <c r="H175" s="213">
        <v>10.101000000000001</v>
      </c>
      <c r="I175" s="210"/>
      <c r="J175" s="210"/>
      <c r="K175" s="210"/>
      <c r="L175" s="214"/>
      <c r="M175" s="215"/>
      <c r="N175" s="216"/>
      <c r="O175" s="216"/>
      <c r="P175" s="216"/>
      <c r="Q175" s="216"/>
      <c r="R175" s="216"/>
      <c r="S175" s="216"/>
      <c r="T175" s="217"/>
      <c r="AT175" s="218" t="s">
        <v>160</v>
      </c>
      <c r="AU175" s="218" t="s">
        <v>80</v>
      </c>
      <c r="AV175" s="14" t="s">
        <v>158</v>
      </c>
      <c r="AW175" s="14" t="s">
        <v>27</v>
      </c>
      <c r="AX175" s="14" t="s">
        <v>78</v>
      </c>
      <c r="AY175" s="218" t="s">
        <v>151</v>
      </c>
    </row>
    <row r="176" spans="2:65" s="1" customFormat="1" ht="24" customHeight="1">
      <c r="B176" s="31"/>
      <c r="C176" s="177" t="s">
        <v>196</v>
      </c>
      <c r="D176" s="177" t="s">
        <v>153</v>
      </c>
      <c r="E176" s="178" t="s">
        <v>273</v>
      </c>
      <c r="F176" s="179" t="s">
        <v>274</v>
      </c>
      <c r="G176" s="180" t="s">
        <v>187</v>
      </c>
      <c r="H176" s="181">
        <v>1.958</v>
      </c>
      <c r="I176" s="182"/>
      <c r="J176" s="182">
        <f>ROUND(I176*H176,2)</f>
        <v>0</v>
      </c>
      <c r="K176" s="179" t="s">
        <v>1</v>
      </c>
      <c r="L176" s="35"/>
      <c r="M176" s="183" t="s">
        <v>1</v>
      </c>
      <c r="N176" s="184" t="s">
        <v>36</v>
      </c>
      <c r="O176" s="185">
        <v>0.29899999999999999</v>
      </c>
      <c r="P176" s="185">
        <f>O176*H176</f>
        <v>0.58544200000000002</v>
      </c>
      <c r="Q176" s="185">
        <v>0</v>
      </c>
      <c r="R176" s="185">
        <f>Q176*H176</f>
        <v>0</v>
      </c>
      <c r="S176" s="185">
        <v>0</v>
      </c>
      <c r="T176" s="186">
        <f>S176*H176</f>
        <v>0</v>
      </c>
      <c r="AR176" s="187" t="s">
        <v>158</v>
      </c>
      <c r="AT176" s="187" t="s">
        <v>153</v>
      </c>
      <c r="AU176" s="187" t="s">
        <v>80</v>
      </c>
      <c r="AY176" s="17" t="s">
        <v>151</v>
      </c>
      <c r="BE176" s="188">
        <f>IF(N176="základní",J176,0)</f>
        <v>0</v>
      </c>
      <c r="BF176" s="188">
        <f>IF(N176="snížená",J176,0)</f>
        <v>0</v>
      </c>
      <c r="BG176" s="188">
        <f>IF(N176="zákl. přenesená",J176,0)</f>
        <v>0</v>
      </c>
      <c r="BH176" s="188">
        <f>IF(N176="sníž. přenesená",J176,0)</f>
        <v>0</v>
      </c>
      <c r="BI176" s="188">
        <f>IF(N176="nulová",J176,0)</f>
        <v>0</v>
      </c>
      <c r="BJ176" s="17" t="s">
        <v>78</v>
      </c>
      <c r="BK176" s="188">
        <f>ROUND(I176*H176,2)</f>
        <v>0</v>
      </c>
      <c r="BL176" s="17" t="s">
        <v>158</v>
      </c>
      <c r="BM176" s="187" t="s">
        <v>1122</v>
      </c>
    </row>
    <row r="177" spans="2:65" s="12" customFormat="1" ht="11.25">
      <c r="B177" s="189"/>
      <c r="C177" s="190"/>
      <c r="D177" s="191" t="s">
        <v>160</v>
      </c>
      <c r="E177" s="192" t="s">
        <v>1</v>
      </c>
      <c r="F177" s="193" t="s">
        <v>976</v>
      </c>
      <c r="G177" s="190"/>
      <c r="H177" s="192" t="s">
        <v>1</v>
      </c>
      <c r="I177" s="190"/>
      <c r="J177" s="190"/>
      <c r="K177" s="190"/>
      <c r="L177" s="194"/>
      <c r="M177" s="195"/>
      <c r="N177" s="196"/>
      <c r="O177" s="196"/>
      <c r="P177" s="196"/>
      <c r="Q177" s="196"/>
      <c r="R177" s="196"/>
      <c r="S177" s="196"/>
      <c r="T177" s="197"/>
      <c r="AT177" s="198" t="s">
        <v>160</v>
      </c>
      <c r="AU177" s="198" t="s">
        <v>80</v>
      </c>
      <c r="AV177" s="12" t="s">
        <v>78</v>
      </c>
      <c r="AW177" s="12" t="s">
        <v>27</v>
      </c>
      <c r="AX177" s="12" t="s">
        <v>71</v>
      </c>
      <c r="AY177" s="198" t="s">
        <v>151</v>
      </c>
    </row>
    <row r="178" spans="2:65" s="13" customFormat="1" ht="11.25">
      <c r="B178" s="199"/>
      <c r="C178" s="200"/>
      <c r="D178" s="191" t="s">
        <v>160</v>
      </c>
      <c r="E178" s="201" t="s">
        <v>1</v>
      </c>
      <c r="F178" s="202" t="s">
        <v>1123</v>
      </c>
      <c r="G178" s="200"/>
      <c r="H178" s="203">
        <v>1.958</v>
      </c>
      <c r="I178" s="200"/>
      <c r="J178" s="200"/>
      <c r="K178" s="200"/>
      <c r="L178" s="204"/>
      <c r="M178" s="205"/>
      <c r="N178" s="206"/>
      <c r="O178" s="206"/>
      <c r="P178" s="206"/>
      <c r="Q178" s="206"/>
      <c r="R178" s="206"/>
      <c r="S178" s="206"/>
      <c r="T178" s="207"/>
      <c r="AT178" s="208" t="s">
        <v>160</v>
      </c>
      <c r="AU178" s="208" t="s">
        <v>80</v>
      </c>
      <c r="AV178" s="13" t="s">
        <v>80</v>
      </c>
      <c r="AW178" s="13" t="s">
        <v>27</v>
      </c>
      <c r="AX178" s="13" t="s">
        <v>71</v>
      </c>
      <c r="AY178" s="208" t="s">
        <v>151</v>
      </c>
    </row>
    <row r="179" spans="2:65" s="14" customFormat="1" ht="11.25">
      <c r="B179" s="209"/>
      <c r="C179" s="210"/>
      <c r="D179" s="191" t="s">
        <v>160</v>
      </c>
      <c r="E179" s="211" t="s">
        <v>1</v>
      </c>
      <c r="F179" s="212" t="s">
        <v>165</v>
      </c>
      <c r="G179" s="210"/>
      <c r="H179" s="213">
        <v>1.958</v>
      </c>
      <c r="I179" s="210"/>
      <c r="J179" s="210"/>
      <c r="K179" s="210"/>
      <c r="L179" s="214"/>
      <c r="M179" s="215"/>
      <c r="N179" s="216"/>
      <c r="O179" s="216"/>
      <c r="P179" s="216"/>
      <c r="Q179" s="216"/>
      <c r="R179" s="216"/>
      <c r="S179" s="216"/>
      <c r="T179" s="217"/>
      <c r="AT179" s="218" t="s">
        <v>160</v>
      </c>
      <c r="AU179" s="218" t="s">
        <v>80</v>
      </c>
      <c r="AV179" s="14" t="s">
        <v>158</v>
      </c>
      <c r="AW179" s="14" t="s">
        <v>27</v>
      </c>
      <c r="AX179" s="14" t="s">
        <v>78</v>
      </c>
      <c r="AY179" s="218" t="s">
        <v>151</v>
      </c>
    </row>
    <row r="180" spans="2:65" s="1" customFormat="1" ht="16.5" customHeight="1">
      <c r="B180" s="31"/>
      <c r="C180" s="219" t="s">
        <v>202</v>
      </c>
      <c r="D180" s="219" t="s">
        <v>279</v>
      </c>
      <c r="E180" s="220" t="s">
        <v>978</v>
      </c>
      <c r="F180" s="221" t="s">
        <v>979</v>
      </c>
      <c r="G180" s="222" t="s">
        <v>248</v>
      </c>
      <c r="H180" s="223">
        <v>4.0919999999999996</v>
      </c>
      <c r="I180" s="224"/>
      <c r="J180" s="224">
        <f>ROUND(I180*H180,2)</f>
        <v>0</v>
      </c>
      <c r="K180" s="221" t="s">
        <v>1</v>
      </c>
      <c r="L180" s="225"/>
      <c r="M180" s="226" t="s">
        <v>1</v>
      </c>
      <c r="N180" s="227" t="s">
        <v>36</v>
      </c>
      <c r="O180" s="185">
        <v>0</v>
      </c>
      <c r="P180" s="185">
        <f>O180*H180</f>
        <v>0</v>
      </c>
      <c r="Q180" s="185">
        <v>1</v>
      </c>
      <c r="R180" s="185">
        <f>Q180*H180</f>
        <v>4.0919999999999996</v>
      </c>
      <c r="S180" s="185">
        <v>0</v>
      </c>
      <c r="T180" s="186">
        <f>S180*H180</f>
        <v>0</v>
      </c>
      <c r="AR180" s="187" t="s">
        <v>177</v>
      </c>
      <c r="AT180" s="187" t="s">
        <v>279</v>
      </c>
      <c r="AU180" s="187" t="s">
        <v>80</v>
      </c>
      <c r="AY180" s="17" t="s">
        <v>151</v>
      </c>
      <c r="BE180" s="188">
        <f>IF(N180="základní",J180,0)</f>
        <v>0</v>
      </c>
      <c r="BF180" s="188">
        <f>IF(N180="snížená",J180,0)</f>
        <v>0</v>
      </c>
      <c r="BG180" s="188">
        <f>IF(N180="zákl. přenesená",J180,0)</f>
        <v>0</v>
      </c>
      <c r="BH180" s="188">
        <f>IF(N180="sníž. přenesená",J180,0)</f>
        <v>0</v>
      </c>
      <c r="BI180" s="188">
        <f>IF(N180="nulová",J180,0)</f>
        <v>0</v>
      </c>
      <c r="BJ180" s="17" t="s">
        <v>78</v>
      </c>
      <c r="BK180" s="188">
        <f>ROUND(I180*H180,2)</f>
        <v>0</v>
      </c>
      <c r="BL180" s="17" t="s">
        <v>158</v>
      </c>
      <c r="BM180" s="187" t="s">
        <v>1124</v>
      </c>
    </row>
    <row r="181" spans="2:65" s="12" customFormat="1" ht="11.25">
      <c r="B181" s="189"/>
      <c r="C181" s="190"/>
      <c r="D181" s="191" t="s">
        <v>160</v>
      </c>
      <c r="E181" s="192" t="s">
        <v>1</v>
      </c>
      <c r="F181" s="193" t="s">
        <v>981</v>
      </c>
      <c r="G181" s="190"/>
      <c r="H181" s="192" t="s">
        <v>1</v>
      </c>
      <c r="I181" s="190"/>
      <c r="J181" s="190"/>
      <c r="K181" s="190"/>
      <c r="L181" s="194"/>
      <c r="M181" s="195"/>
      <c r="N181" s="196"/>
      <c r="O181" s="196"/>
      <c r="P181" s="196"/>
      <c r="Q181" s="196"/>
      <c r="R181" s="196"/>
      <c r="S181" s="196"/>
      <c r="T181" s="197"/>
      <c r="AT181" s="198" t="s">
        <v>160</v>
      </c>
      <c r="AU181" s="198" t="s">
        <v>80</v>
      </c>
      <c r="AV181" s="12" t="s">
        <v>78</v>
      </c>
      <c r="AW181" s="12" t="s">
        <v>27</v>
      </c>
      <c r="AX181" s="12" t="s">
        <v>71</v>
      </c>
      <c r="AY181" s="198" t="s">
        <v>151</v>
      </c>
    </row>
    <row r="182" spans="2:65" s="13" customFormat="1" ht="11.25">
      <c r="B182" s="199"/>
      <c r="C182" s="200"/>
      <c r="D182" s="191" t="s">
        <v>160</v>
      </c>
      <c r="E182" s="201" t="s">
        <v>1</v>
      </c>
      <c r="F182" s="202" t="s">
        <v>1125</v>
      </c>
      <c r="G182" s="200"/>
      <c r="H182" s="203">
        <v>4.0919999999999996</v>
      </c>
      <c r="I182" s="200"/>
      <c r="J182" s="200"/>
      <c r="K182" s="200"/>
      <c r="L182" s="204"/>
      <c r="M182" s="205"/>
      <c r="N182" s="206"/>
      <c r="O182" s="206"/>
      <c r="P182" s="206"/>
      <c r="Q182" s="206"/>
      <c r="R182" s="206"/>
      <c r="S182" s="206"/>
      <c r="T182" s="207"/>
      <c r="AT182" s="208" t="s">
        <v>160</v>
      </c>
      <c r="AU182" s="208" t="s">
        <v>80</v>
      </c>
      <c r="AV182" s="13" t="s">
        <v>80</v>
      </c>
      <c r="AW182" s="13" t="s">
        <v>27</v>
      </c>
      <c r="AX182" s="13" t="s">
        <v>71</v>
      </c>
      <c r="AY182" s="208" t="s">
        <v>151</v>
      </c>
    </row>
    <row r="183" spans="2:65" s="14" customFormat="1" ht="11.25">
      <c r="B183" s="209"/>
      <c r="C183" s="210"/>
      <c r="D183" s="191" t="s">
        <v>160</v>
      </c>
      <c r="E183" s="211" t="s">
        <v>1</v>
      </c>
      <c r="F183" s="212" t="s">
        <v>165</v>
      </c>
      <c r="G183" s="210"/>
      <c r="H183" s="213">
        <v>4.0919999999999996</v>
      </c>
      <c r="I183" s="210"/>
      <c r="J183" s="210"/>
      <c r="K183" s="210"/>
      <c r="L183" s="214"/>
      <c r="M183" s="215"/>
      <c r="N183" s="216"/>
      <c r="O183" s="216"/>
      <c r="P183" s="216"/>
      <c r="Q183" s="216"/>
      <c r="R183" s="216"/>
      <c r="S183" s="216"/>
      <c r="T183" s="217"/>
      <c r="AT183" s="218" t="s">
        <v>160</v>
      </c>
      <c r="AU183" s="218" t="s">
        <v>80</v>
      </c>
      <c r="AV183" s="14" t="s">
        <v>158</v>
      </c>
      <c r="AW183" s="14" t="s">
        <v>27</v>
      </c>
      <c r="AX183" s="14" t="s">
        <v>78</v>
      </c>
      <c r="AY183" s="218" t="s">
        <v>151</v>
      </c>
    </row>
    <row r="184" spans="2:65" s="1" customFormat="1" ht="24" customHeight="1">
      <c r="B184" s="31"/>
      <c r="C184" s="177" t="s">
        <v>216</v>
      </c>
      <c r="D184" s="177" t="s">
        <v>153</v>
      </c>
      <c r="E184" s="178" t="s">
        <v>290</v>
      </c>
      <c r="F184" s="179" t="s">
        <v>291</v>
      </c>
      <c r="G184" s="180" t="s">
        <v>187</v>
      </c>
      <c r="H184" s="181">
        <v>1.502</v>
      </c>
      <c r="I184" s="182"/>
      <c r="J184" s="182">
        <f>ROUND(I184*H184,2)</f>
        <v>0</v>
      </c>
      <c r="K184" s="179" t="s">
        <v>1</v>
      </c>
      <c r="L184" s="35"/>
      <c r="M184" s="183" t="s">
        <v>1</v>
      </c>
      <c r="N184" s="184" t="s">
        <v>36</v>
      </c>
      <c r="O184" s="185">
        <v>1.587</v>
      </c>
      <c r="P184" s="185">
        <f>O184*H184</f>
        <v>2.3836740000000001</v>
      </c>
      <c r="Q184" s="185">
        <v>0</v>
      </c>
      <c r="R184" s="185">
        <f>Q184*H184</f>
        <v>0</v>
      </c>
      <c r="S184" s="185">
        <v>0</v>
      </c>
      <c r="T184" s="186">
        <f>S184*H184</f>
        <v>0</v>
      </c>
      <c r="AR184" s="187" t="s">
        <v>158</v>
      </c>
      <c r="AT184" s="187" t="s">
        <v>153</v>
      </c>
      <c r="AU184" s="187" t="s">
        <v>80</v>
      </c>
      <c r="AY184" s="17" t="s">
        <v>151</v>
      </c>
      <c r="BE184" s="188">
        <f>IF(N184="základní",J184,0)</f>
        <v>0</v>
      </c>
      <c r="BF184" s="188">
        <f>IF(N184="snížená",J184,0)</f>
        <v>0</v>
      </c>
      <c r="BG184" s="188">
        <f>IF(N184="zákl. přenesená",J184,0)</f>
        <v>0</v>
      </c>
      <c r="BH184" s="188">
        <f>IF(N184="sníž. přenesená",J184,0)</f>
        <v>0</v>
      </c>
      <c r="BI184" s="188">
        <f>IF(N184="nulová",J184,0)</f>
        <v>0</v>
      </c>
      <c r="BJ184" s="17" t="s">
        <v>78</v>
      </c>
      <c r="BK184" s="188">
        <f>ROUND(I184*H184,2)</f>
        <v>0</v>
      </c>
      <c r="BL184" s="17" t="s">
        <v>158</v>
      </c>
      <c r="BM184" s="187" t="s">
        <v>1126</v>
      </c>
    </row>
    <row r="185" spans="2:65" s="12" customFormat="1" ht="11.25">
      <c r="B185" s="189"/>
      <c r="C185" s="190"/>
      <c r="D185" s="191" t="s">
        <v>160</v>
      </c>
      <c r="E185" s="192" t="s">
        <v>1</v>
      </c>
      <c r="F185" s="193" t="s">
        <v>984</v>
      </c>
      <c r="G185" s="190"/>
      <c r="H185" s="192" t="s">
        <v>1</v>
      </c>
      <c r="I185" s="190"/>
      <c r="J185" s="190"/>
      <c r="K185" s="190"/>
      <c r="L185" s="194"/>
      <c r="M185" s="195"/>
      <c r="N185" s="196"/>
      <c r="O185" s="196"/>
      <c r="P185" s="196"/>
      <c r="Q185" s="196"/>
      <c r="R185" s="196"/>
      <c r="S185" s="196"/>
      <c r="T185" s="197"/>
      <c r="AT185" s="198" t="s">
        <v>160</v>
      </c>
      <c r="AU185" s="198" t="s">
        <v>80</v>
      </c>
      <c r="AV185" s="12" t="s">
        <v>78</v>
      </c>
      <c r="AW185" s="12" t="s">
        <v>27</v>
      </c>
      <c r="AX185" s="12" t="s">
        <v>71</v>
      </c>
      <c r="AY185" s="198" t="s">
        <v>151</v>
      </c>
    </row>
    <row r="186" spans="2:65" s="13" customFormat="1" ht="11.25">
      <c r="B186" s="199"/>
      <c r="C186" s="200"/>
      <c r="D186" s="191" t="s">
        <v>160</v>
      </c>
      <c r="E186" s="201" t="s">
        <v>1</v>
      </c>
      <c r="F186" s="202" t="s">
        <v>1127</v>
      </c>
      <c r="G186" s="200"/>
      <c r="H186" s="203">
        <v>1.3859999999999999</v>
      </c>
      <c r="I186" s="200"/>
      <c r="J186" s="200"/>
      <c r="K186" s="200"/>
      <c r="L186" s="204"/>
      <c r="M186" s="205"/>
      <c r="N186" s="206"/>
      <c r="O186" s="206"/>
      <c r="P186" s="206"/>
      <c r="Q186" s="206"/>
      <c r="R186" s="206"/>
      <c r="S186" s="206"/>
      <c r="T186" s="207"/>
      <c r="AT186" s="208" t="s">
        <v>160</v>
      </c>
      <c r="AU186" s="208" t="s">
        <v>80</v>
      </c>
      <c r="AV186" s="13" t="s">
        <v>80</v>
      </c>
      <c r="AW186" s="13" t="s">
        <v>27</v>
      </c>
      <c r="AX186" s="13" t="s">
        <v>71</v>
      </c>
      <c r="AY186" s="208" t="s">
        <v>151</v>
      </c>
    </row>
    <row r="187" spans="2:65" s="15" customFormat="1" ht="11.25">
      <c r="B187" s="235"/>
      <c r="C187" s="236"/>
      <c r="D187" s="191" t="s">
        <v>160</v>
      </c>
      <c r="E187" s="237" t="s">
        <v>1</v>
      </c>
      <c r="F187" s="238" t="s">
        <v>761</v>
      </c>
      <c r="G187" s="236"/>
      <c r="H187" s="239">
        <v>1.3859999999999999</v>
      </c>
      <c r="I187" s="236"/>
      <c r="J187" s="236"/>
      <c r="K187" s="236"/>
      <c r="L187" s="240"/>
      <c r="M187" s="241"/>
      <c r="N187" s="242"/>
      <c r="O187" s="242"/>
      <c r="P187" s="242"/>
      <c r="Q187" s="242"/>
      <c r="R187" s="242"/>
      <c r="S187" s="242"/>
      <c r="T187" s="243"/>
      <c r="AT187" s="244" t="s">
        <v>160</v>
      </c>
      <c r="AU187" s="244" t="s">
        <v>80</v>
      </c>
      <c r="AV187" s="15" t="s">
        <v>524</v>
      </c>
      <c r="AW187" s="15" t="s">
        <v>27</v>
      </c>
      <c r="AX187" s="15" t="s">
        <v>71</v>
      </c>
      <c r="AY187" s="244" t="s">
        <v>151</v>
      </c>
    </row>
    <row r="188" spans="2:65" s="12" customFormat="1" ht="11.25">
      <c r="B188" s="189"/>
      <c r="C188" s="190"/>
      <c r="D188" s="191" t="s">
        <v>160</v>
      </c>
      <c r="E188" s="192" t="s">
        <v>1</v>
      </c>
      <c r="F188" s="193" t="s">
        <v>986</v>
      </c>
      <c r="G188" s="190"/>
      <c r="H188" s="192" t="s">
        <v>1</v>
      </c>
      <c r="I188" s="190"/>
      <c r="J188" s="190"/>
      <c r="K188" s="190"/>
      <c r="L188" s="194"/>
      <c r="M188" s="195"/>
      <c r="N188" s="196"/>
      <c r="O188" s="196"/>
      <c r="P188" s="196"/>
      <c r="Q188" s="196"/>
      <c r="R188" s="196"/>
      <c r="S188" s="196"/>
      <c r="T188" s="197"/>
      <c r="AT188" s="198" t="s">
        <v>160</v>
      </c>
      <c r="AU188" s="198" t="s">
        <v>80</v>
      </c>
      <c r="AV188" s="12" t="s">
        <v>78</v>
      </c>
      <c r="AW188" s="12" t="s">
        <v>27</v>
      </c>
      <c r="AX188" s="12" t="s">
        <v>71</v>
      </c>
      <c r="AY188" s="198" t="s">
        <v>151</v>
      </c>
    </row>
    <row r="189" spans="2:65" s="13" customFormat="1" ht="11.25">
      <c r="B189" s="199"/>
      <c r="C189" s="200"/>
      <c r="D189" s="191" t="s">
        <v>160</v>
      </c>
      <c r="E189" s="201" t="s">
        <v>1</v>
      </c>
      <c r="F189" s="202" t="s">
        <v>1128</v>
      </c>
      <c r="G189" s="200"/>
      <c r="H189" s="203">
        <v>0.11600000000000001</v>
      </c>
      <c r="I189" s="200"/>
      <c r="J189" s="200"/>
      <c r="K189" s="200"/>
      <c r="L189" s="204"/>
      <c r="M189" s="205"/>
      <c r="N189" s="206"/>
      <c r="O189" s="206"/>
      <c r="P189" s="206"/>
      <c r="Q189" s="206"/>
      <c r="R189" s="206"/>
      <c r="S189" s="206"/>
      <c r="T189" s="207"/>
      <c r="AT189" s="208" t="s">
        <v>160</v>
      </c>
      <c r="AU189" s="208" t="s">
        <v>80</v>
      </c>
      <c r="AV189" s="13" t="s">
        <v>80</v>
      </c>
      <c r="AW189" s="13" t="s">
        <v>27</v>
      </c>
      <c r="AX189" s="13" t="s">
        <v>71</v>
      </c>
      <c r="AY189" s="208" t="s">
        <v>151</v>
      </c>
    </row>
    <row r="190" spans="2:65" s="15" customFormat="1" ht="11.25">
      <c r="B190" s="235"/>
      <c r="C190" s="236"/>
      <c r="D190" s="191" t="s">
        <v>160</v>
      </c>
      <c r="E190" s="237" t="s">
        <v>1</v>
      </c>
      <c r="F190" s="238" t="s">
        <v>761</v>
      </c>
      <c r="G190" s="236"/>
      <c r="H190" s="239">
        <v>0.11600000000000001</v>
      </c>
      <c r="I190" s="236"/>
      <c r="J190" s="236"/>
      <c r="K190" s="236"/>
      <c r="L190" s="240"/>
      <c r="M190" s="241"/>
      <c r="N190" s="242"/>
      <c r="O190" s="242"/>
      <c r="P190" s="242"/>
      <c r="Q190" s="242"/>
      <c r="R190" s="242"/>
      <c r="S190" s="242"/>
      <c r="T190" s="243"/>
      <c r="AT190" s="244" t="s">
        <v>160</v>
      </c>
      <c r="AU190" s="244" t="s">
        <v>80</v>
      </c>
      <c r="AV190" s="15" t="s">
        <v>524</v>
      </c>
      <c r="AW190" s="15" t="s">
        <v>27</v>
      </c>
      <c r="AX190" s="15" t="s">
        <v>71</v>
      </c>
      <c r="AY190" s="244" t="s">
        <v>151</v>
      </c>
    </row>
    <row r="191" spans="2:65" s="14" customFormat="1" ht="11.25">
      <c r="B191" s="209"/>
      <c r="C191" s="210"/>
      <c r="D191" s="191" t="s">
        <v>160</v>
      </c>
      <c r="E191" s="211" t="s">
        <v>1</v>
      </c>
      <c r="F191" s="212" t="s">
        <v>165</v>
      </c>
      <c r="G191" s="210"/>
      <c r="H191" s="213">
        <v>1.502</v>
      </c>
      <c r="I191" s="210"/>
      <c r="J191" s="210"/>
      <c r="K191" s="210"/>
      <c r="L191" s="214"/>
      <c r="M191" s="215"/>
      <c r="N191" s="216"/>
      <c r="O191" s="216"/>
      <c r="P191" s="216"/>
      <c r="Q191" s="216"/>
      <c r="R191" s="216"/>
      <c r="S191" s="216"/>
      <c r="T191" s="217"/>
      <c r="AT191" s="218" t="s">
        <v>160</v>
      </c>
      <c r="AU191" s="218" t="s">
        <v>80</v>
      </c>
      <c r="AV191" s="14" t="s">
        <v>158</v>
      </c>
      <c r="AW191" s="14" t="s">
        <v>27</v>
      </c>
      <c r="AX191" s="14" t="s">
        <v>78</v>
      </c>
      <c r="AY191" s="218" t="s">
        <v>151</v>
      </c>
    </row>
    <row r="192" spans="2:65" s="1" customFormat="1" ht="16.5" customHeight="1">
      <c r="B192" s="31"/>
      <c r="C192" s="219" t="s">
        <v>223</v>
      </c>
      <c r="D192" s="219" t="s">
        <v>279</v>
      </c>
      <c r="E192" s="220" t="s">
        <v>298</v>
      </c>
      <c r="F192" s="221" t="s">
        <v>988</v>
      </c>
      <c r="G192" s="222" t="s">
        <v>248</v>
      </c>
      <c r="H192" s="223">
        <v>3.1389999999999998</v>
      </c>
      <c r="I192" s="224"/>
      <c r="J192" s="224">
        <f>ROUND(I192*H192,2)</f>
        <v>0</v>
      </c>
      <c r="K192" s="221" t="s">
        <v>1</v>
      </c>
      <c r="L192" s="225"/>
      <c r="M192" s="226" t="s">
        <v>1</v>
      </c>
      <c r="N192" s="227" t="s">
        <v>36</v>
      </c>
      <c r="O192" s="185">
        <v>0</v>
      </c>
      <c r="P192" s="185">
        <f>O192*H192</f>
        <v>0</v>
      </c>
      <c r="Q192" s="185">
        <v>1</v>
      </c>
      <c r="R192" s="185">
        <f>Q192*H192</f>
        <v>3.1389999999999998</v>
      </c>
      <c r="S192" s="185">
        <v>0</v>
      </c>
      <c r="T192" s="186">
        <f>S192*H192</f>
        <v>0</v>
      </c>
      <c r="AR192" s="187" t="s">
        <v>300</v>
      </c>
      <c r="AT192" s="187" t="s">
        <v>279</v>
      </c>
      <c r="AU192" s="187" t="s">
        <v>80</v>
      </c>
      <c r="AY192" s="17" t="s">
        <v>151</v>
      </c>
      <c r="BE192" s="188">
        <f>IF(N192="základní",J192,0)</f>
        <v>0</v>
      </c>
      <c r="BF192" s="188">
        <f>IF(N192="snížená",J192,0)</f>
        <v>0</v>
      </c>
      <c r="BG192" s="188">
        <f>IF(N192="zákl. přenesená",J192,0)</f>
        <v>0</v>
      </c>
      <c r="BH192" s="188">
        <f>IF(N192="sníž. přenesená",J192,0)</f>
        <v>0</v>
      </c>
      <c r="BI192" s="188">
        <f>IF(N192="nulová",J192,0)</f>
        <v>0</v>
      </c>
      <c r="BJ192" s="17" t="s">
        <v>78</v>
      </c>
      <c r="BK192" s="188">
        <f>ROUND(I192*H192,2)</f>
        <v>0</v>
      </c>
      <c r="BL192" s="17" t="s">
        <v>300</v>
      </c>
      <c r="BM192" s="187" t="s">
        <v>1129</v>
      </c>
    </row>
    <row r="193" spans="2:65" s="1" customFormat="1" ht="24" customHeight="1">
      <c r="B193" s="31"/>
      <c r="C193" s="177" t="s">
        <v>8</v>
      </c>
      <c r="D193" s="177" t="s">
        <v>153</v>
      </c>
      <c r="E193" s="178" t="s">
        <v>305</v>
      </c>
      <c r="F193" s="179" t="s">
        <v>306</v>
      </c>
      <c r="G193" s="180" t="s">
        <v>156</v>
      </c>
      <c r="H193" s="181">
        <v>7.5</v>
      </c>
      <c r="I193" s="182"/>
      <c r="J193" s="182">
        <f>ROUND(I193*H193,2)</f>
        <v>0</v>
      </c>
      <c r="K193" s="179" t="s">
        <v>1</v>
      </c>
      <c r="L193" s="35"/>
      <c r="M193" s="183" t="s">
        <v>1</v>
      </c>
      <c r="N193" s="184" t="s">
        <v>36</v>
      </c>
      <c r="O193" s="185">
        <v>2.1000000000000001E-2</v>
      </c>
      <c r="P193" s="185">
        <f>O193*H193</f>
        <v>0.1575</v>
      </c>
      <c r="Q193" s="185">
        <v>0</v>
      </c>
      <c r="R193" s="185">
        <f>Q193*H193</f>
        <v>0</v>
      </c>
      <c r="S193" s="185">
        <v>0</v>
      </c>
      <c r="T193" s="186">
        <f>S193*H193</f>
        <v>0</v>
      </c>
      <c r="AR193" s="187" t="s">
        <v>158</v>
      </c>
      <c r="AT193" s="187" t="s">
        <v>153</v>
      </c>
      <c r="AU193" s="187" t="s">
        <v>80</v>
      </c>
      <c r="AY193" s="17" t="s">
        <v>151</v>
      </c>
      <c r="BE193" s="188">
        <f>IF(N193="základní",J193,0)</f>
        <v>0</v>
      </c>
      <c r="BF193" s="188">
        <f>IF(N193="snížená",J193,0)</f>
        <v>0</v>
      </c>
      <c r="BG193" s="188">
        <f>IF(N193="zákl. přenesená",J193,0)</f>
        <v>0</v>
      </c>
      <c r="BH193" s="188">
        <f>IF(N193="sníž. přenesená",J193,0)</f>
        <v>0</v>
      </c>
      <c r="BI193" s="188">
        <f>IF(N193="nulová",J193,0)</f>
        <v>0</v>
      </c>
      <c r="BJ193" s="17" t="s">
        <v>78</v>
      </c>
      <c r="BK193" s="188">
        <f>ROUND(I193*H193,2)</f>
        <v>0</v>
      </c>
      <c r="BL193" s="17" t="s">
        <v>158</v>
      </c>
      <c r="BM193" s="187" t="s">
        <v>1130</v>
      </c>
    </row>
    <row r="194" spans="2:65" s="12" customFormat="1" ht="11.25">
      <c r="B194" s="189"/>
      <c r="C194" s="190"/>
      <c r="D194" s="191" t="s">
        <v>160</v>
      </c>
      <c r="E194" s="192" t="s">
        <v>1</v>
      </c>
      <c r="F194" s="193" t="s">
        <v>993</v>
      </c>
      <c r="G194" s="190"/>
      <c r="H194" s="192" t="s">
        <v>1</v>
      </c>
      <c r="I194" s="190"/>
      <c r="J194" s="190"/>
      <c r="K194" s="190"/>
      <c r="L194" s="194"/>
      <c r="M194" s="195"/>
      <c r="N194" s="196"/>
      <c r="O194" s="196"/>
      <c r="P194" s="196"/>
      <c r="Q194" s="196"/>
      <c r="R194" s="196"/>
      <c r="S194" s="196"/>
      <c r="T194" s="197"/>
      <c r="AT194" s="198" t="s">
        <v>160</v>
      </c>
      <c r="AU194" s="198" t="s">
        <v>80</v>
      </c>
      <c r="AV194" s="12" t="s">
        <v>78</v>
      </c>
      <c r="AW194" s="12" t="s">
        <v>27</v>
      </c>
      <c r="AX194" s="12" t="s">
        <v>71</v>
      </c>
      <c r="AY194" s="198" t="s">
        <v>151</v>
      </c>
    </row>
    <row r="195" spans="2:65" s="13" customFormat="1" ht="11.25">
      <c r="B195" s="199"/>
      <c r="C195" s="200"/>
      <c r="D195" s="191" t="s">
        <v>160</v>
      </c>
      <c r="E195" s="201" t="s">
        <v>1</v>
      </c>
      <c r="F195" s="202" t="s">
        <v>1131</v>
      </c>
      <c r="G195" s="200"/>
      <c r="H195" s="203">
        <v>7.5</v>
      </c>
      <c r="I195" s="200"/>
      <c r="J195" s="200"/>
      <c r="K195" s="200"/>
      <c r="L195" s="204"/>
      <c r="M195" s="205"/>
      <c r="N195" s="206"/>
      <c r="O195" s="206"/>
      <c r="P195" s="206"/>
      <c r="Q195" s="206"/>
      <c r="R195" s="206"/>
      <c r="S195" s="206"/>
      <c r="T195" s="207"/>
      <c r="AT195" s="208" t="s">
        <v>160</v>
      </c>
      <c r="AU195" s="208" t="s">
        <v>80</v>
      </c>
      <c r="AV195" s="13" t="s">
        <v>80</v>
      </c>
      <c r="AW195" s="13" t="s">
        <v>27</v>
      </c>
      <c r="AX195" s="13" t="s">
        <v>71</v>
      </c>
      <c r="AY195" s="208" t="s">
        <v>151</v>
      </c>
    </row>
    <row r="196" spans="2:65" s="14" customFormat="1" ht="11.25">
      <c r="B196" s="209"/>
      <c r="C196" s="210"/>
      <c r="D196" s="191" t="s">
        <v>160</v>
      </c>
      <c r="E196" s="211" t="s">
        <v>1</v>
      </c>
      <c r="F196" s="212" t="s">
        <v>165</v>
      </c>
      <c r="G196" s="210"/>
      <c r="H196" s="213">
        <v>7.5</v>
      </c>
      <c r="I196" s="210"/>
      <c r="J196" s="210"/>
      <c r="K196" s="210"/>
      <c r="L196" s="214"/>
      <c r="M196" s="215"/>
      <c r="N196" s="216"/>
      <c r="O196" s="216"/>
      <c r="P196" s="216"/>
      <c r="Q196" s="216"/>
      <c r="R196" s="216"/>
      <c r="S196" s="216"/>
      <c r="T196" s="217"/>
      <c r="AT196" s="218" t="s">
        <v>160</v>
      </c>
      <c r="AU196" s="218" t="s">
        <v>80</v>
      </c>
      <c r="AV196" s="14" t="s">
        <v>158</v>
      </c>
      <c r="AW196" s="14" t="s">
        <v>27</v>
      </c>
      <c r="AX196" s="14" t="s">
        <v>78</v>
      </c>
      <c r="AY196" s="218" t="s">
        <v>151</v>
      </c>
    </row>
    <row r="197" spans="2:65" s="1" customFormat="1" ht="16.5" customHeight="1">
      <c r="B197" s="31"/>
      <c r="C197" s="219" t="s">
        <v>232</v>
      </c>
      <c r="D197" s="219" t="s">
        <v>279</v>
      </c>
      <c r="E197" s="220" t="s">
        <v>311</v>
      </c>
      <c r="F197" s="221" t="s">
        <v>312</v>
      </c>
      <c r="G197" s="222" t="s">
        <v>313</v>
      </c>
      <c r="H197" s="223">
        <v>1E-3</v>
      </c>
      <c r="I197" s="224"/>
      <c r="J197" s="224">
        <f>ROUND(I197*H197,2)</f>
        <v>0</v>
      </c>
      <c r="K197" s="221" t="s">
        <v>1</v>
      </c>
      <c r="L197" s="225"/>
      <c r="M197" s="226" t="s">
        <v>1</v>
      </c>
      <c r="N197" s="227" t="s">
        <v>36</v>
      </c>
      <c r="O197" s="185">
        <v>0</v>
      </c>
      <c r="P197" s="185">
        <f>O197*H197</f>
        <v>0</v>
      </c>
      <c r="Q197" s="185">
        <v>1E-3</v>
      </c>
      <c r="R197" s="185">
        <f>Q197*H197</f>
        <v>9.9999999999999995E-7</v>
      </c>
      <c r="S197" s="185">
        <v>0</v>
      </c>
      <c r="T197" s="186">
        <f>S197*H197</f>
        <v>0</v>
      </c>
      <c r="AR197" s="187" t="s">
        <v>177</v>
      </c>
      <c r="AT197" s="187" t="s">
        <v>279</v>
      </c>
      <c r="AU197" s="187" t="s">
        <v>80</v>
      </c>
      <c r="AY197" s="17" t="s">
        <v>151</v>
      </c>
      <c r="BE197" s="188">
        <f>IF(N197="základní",J197,0)</f>
        <v>0</v>
      </c>
      <c r="BF197" s="188">
        <f>IF(N197="snížená",J197,0)</f>
        <v>0</v>
      </c>
      <c r="BG197" s="188">
        <f>IF(N197="zákl. přenesená",J197,0)</f>
        <v>0</v>
      </c>
      <c r="BH197" s="188">
        <f>IF(N197="sníž. přenesená",J197,0)</f>
        <v>0</v>
      </c>
      <c r="BI197" s="188">
        <f>IF(N197="nulová",J197,0)</f>
        <v>0</v>
      </c>
      <c r="BJ197" s="17" t="s">
        <v>78</v>
      </c>
      <c r="BK197" s="188">
        <f>ROUND(I197*H197,2)</f>
        <v>0</v>
      </c>
      <c r="BL197" s="17" t="s">
        <v>158</v>
      </c>
      <c r="BM197" s="187" t="s">
        <v>1132</v>
      </c>
    </row>
    <row r="198" spans="2:65" s="13" customFormat="1" ht="11.25">
      <c r="B198" s="199"/>
      <c r="C198" s="200"/>
      <c r="D198" s="191" t="s">
        <v>160</v>
      </c>
      <c r="E198" s="201" t="s">
        <v>1</v>
      </c>
      <c r="F198" s="202" t="s">
        <v>1133</v>
      </c>
      <c r="G198" s="200"/>
      <c r="H198" s="203">
        <v>3.7999999999999999E-2</v>
      </c>
      <c r="I198" s="200"/>
      <c r="J198" s="200"/>
      <c r="K198" s="200"/>
      <c r="L198" s="204"/>
      <c r="M198" s="205"/>
      <c r="N198" s="206"/>
      <c r="O198" s="206"/>
      <c r="P198" s="206"/>
      <c r="Q198" s="206"/>
      <c r="R198" s="206"/>
      <c r="S198" s="206"/>
      <c r="T198" s="207"/>
      <c r="AT198" s="208" t="s">
        <v>160</v>
      </c>
      <c r="AU198" s="208" t="s">
        <v>80</v>
      </c>
      <c r="AV198" s="13" t="s">
        <v>80</v>
      </c>
      <c r="AW198" s="13" t="s">
        <v>27</v>
      </c>
      <c r="AX198" s="13" t="s">
        <v>71</v>
      </c>
      <c r="AY198" s="208" t="s">
        <v>151</v>
      </c>
    </row>
    <row r="199" spans="2:65" s="14" customFormat="1" ht="11.25">
      <c r="B199" s="209"/>
      <c r="C199" s="210"/>
      <c r="D199" s="191" t="s">
        <v>160</v>
      </c>
      <c r="E199" s="211" t="s">
        <v>1</v>
      </c>
      <c r="F199" s="212" t="s">
        <v>165</v>
      </c>
      <c r="G199" s="210"/>
      <c r="H199" s="213">
        <v>3.7999999999999999E-2</v>
      </c>
      <c r="I199" s="210"/>
      <c r="J199" s="210"/>
      <c r="K199" s="210"/>
      <c r="L199" s="214"/>
      <c r="M199" s="215"/>
      <c r="N199" s="216"/>
      <c r="O199" s="216"/>
      <c r="P199" s="216"/>
      <c r="Q199" s="216"/>
      <c r="R199" s="216"/>
      <c r="S199" s="216"/>
      <c r="T199" s="217"/>
      <c r="AT199" s="218" t="s">
        <v>160</v>
      </c>
      <c r="AU199" s="218" t="s">
        <v>80</v>
      </c>
      <c r="AV199" s="14" t="s">
        <v>158</v>
      </c>
      <c r="AW199" s="14" t="s">
        <v>27</v>
      </c>
      <c r="AX199" s="14" t="s">
        <v>78</v>
      </c>
      <c r="AY199" s="218" t="s">
        <v>151</v>
      </c>
    </row>
    <row r="200" spans="2:65" s="13" customFormat="1" ht="11.25">
      <c r="B200" s="199"/>
      <c r="C200" s="200"/>
      <c r="D200" s="191" t="s">
        <v>160</v>
      </c>
      <c r="E200" s="200"/>
      <c r="F200" s="202" t="s">
        <v>1134</v>
      </c>
      <c r="G200" s="200"/>
      <c r="H200" s="203">
        <v>1E-3</v>
      </c>
      <c r="I200" s="200"/>
      <c r="J200" s="200"/>
      <c r="K200" s="200"/>
      <c r="L200" s="204"/>
      <c r="M200" s="205"/>
      <c r="N200" s="206"/>
      <c r="O200" s="206"/>
      <c r="P200" s="206"/>
      <c r="Q200" s="206"/>
      <c r="R200" s="206"/>
      <c r="S200" s="206"/>
      <c r="T200" s="207"/>
      <c r="AT200" s="208" t="s">
        <v>160</v>
      </c>
      <c r="AU200" s="208" t="s">
        <v>80</v>
      </c>
      <c r="AV200" s="13" t="s">
        <v>80</v>
      </c>
      <c r="AW200" s="13" t="s">
        <v>4</v>
      </c>
      <c r="AX200" s="13" t="s">
        <v>78</v>
      </c>
      <c r="AY200" s="208" t="s">
        <v>151</v>
      </c>
    </row>
    <row r="201" spans="2:65" s="11" customFormat="1" ht="22.9" customHeight="1">
      <c r="B201" s="162"/>
      <c r="C201" s="163"/>
      <c r="D201" s="164" t="s">
        <v>70</v>
      </c>
      <c r="E201" s="175" t="s">
        <v>158</v>
      </c>
      <c r="F201" s="175" t="s">
        <v>998</v>
      </c>
      <c r="G201" s="163"/>
      <c r="H201" s="163"/>
      <c r="I201" s="163"/>
      <c r="J201" s="176">
        <f>BK201</f>
        <v>0</v>
      </c>
      <c r="K201" s="163"/>
      <c r="L201" s="167"/>
      <c r="M201" s="168"/>
      <c r="N201" s="169"/>
      <c r="O201" s="169"/>
      <c r="P201" s="170">
        <f>SUM(P202:P205)</f>
        <v>0.60845400000000005</v>
      </c>
      <c r="Q201" s="169"/>
      <c r="R201" s="170">
        <f>SUM(R202:R205)</f>
        <v>0.87353574000000012</v>
      </c>
      <c r="S201" s="169"/>
      <c r="T201" s="171">
        <f>SUM(T202:T205)</f>
        <v>0</v>
      </c>
      <c r="AR201" s="172" t="s">
        <v>78</v>
      </c>
      <c r="AT201" s="173" t="s">
        <v>70</v>
      </c>
      <c r="AU201" s="173" t="s">
        <v>78</v>
      </c>
      <c r="AY201" s="172" t="s">
        <v>151</v>
      </c>
      <c r="BK201" s="174">
        <f>SUM(BK202:BK205)</f>
        <v>0</v>
      </c>
    </row>
    <row r="202" spans="2:65" s="1" customFormat="1" ht="16.5" customHeight="1">
      <c r="B202" s="31"/>
      <c r="C202" s="177" t="s">
        <v>245</v>
      </c>
      <c r="D202" s="177" t="s">
        <v>153</v>
      </c>
      <c r="E202" s="178" t="s">
        <v>317</v>
      </c>
      <c r="F202" s="179" t="s">
        <v>318</v>
      </c>
      <c r="G202" s="180" t="s">
        <v>187</v>
      </c>
      <c r="H202" s="181">
        <v>0.46200000000000002</v>
      </c>
      <c r="I202" s="182"/>
      <c r="J202" s="182">
        <f>ROUND(I202*H202,2)</f>
        <v>0</v>
      </c>
      <c r="K202" s="179" t="s">
        <v>1</v>
      </c>
      <c r="L202" s="35"/>
      <c r="M202" s="183" t="s">
        <v>1</v>
      </c>
      <c r="N202" s="184" t="s">
        <v>36</v>
      </c>
      <c r="O202" s="185">
        <v>1.3169999999999999</v>
      </c>
      <c r="P202" s="185">
        <f>O202*H202</f>
        <v>0.60845400000000005</v>
      </c>
      <c r="Q202" s="185">
        <v>1.8907700000000001</v>
      </c>
      <c r="R202" s="185">
        <f>Q202*H202</f>
        <v>0.87353574000000012</v>
      </c>
      <c r="S202" s="185">
        <v>0</v>
      </c>
      <c r="T202" s="186">
        <f>S202*H202</f>
        <v>0</v>
      </c>
      <c r="AR202" s="187" t="s">
        <v>158</v>
      </c>
      <c r="AT202" s="187" t="s">
        <v>153</v>
      </c>
      <c r="AU202" s="187" t="s">
        <v>80</v>
      </c>
      <c r="AY202" s="17" t="s">
        <v>151</v>
      </c>
      <c r="BE202" s="188">
        <f>IF(N202="základní",J202,0)</f>
        <v>0</v>
      </c>
      <c r="BF202" s="188">
        <f>IF(N202="snížená",J202,0)</f>
        <v>0</v>
      </c>
      <c r="BG202" s="188">
        <f>IF(N202="zákl. přenesená",J202,0)</f>
        <v>0</v>
      </c>
      <c r="BH202" s="188">
        <f>IF(N202="sníž. přenesená",J202,0)</f>
        <v>0</v>
      </c>
      <c r="BI202" s="188">
        <f>IF(N202="nulová",J202,0)</f>
        <v>0</v>
      </c>
      <c r="BJ202" s="17" t="s">
        <v>78</v>
      </c>
      <c r="BK202" s="188">
        <f>ROUND(I202*H202,2)</f>
        <v>0</v>
      </c>
      <c r="BL202" s="17" t="s">
        <v>158</v>
      </c>
      <c r="BM202" s="187" t="s">
        <v>1135</v>
      </c>
    </row>
    <row r="203" spans="2:65" s="12" customFormat="1" ht="11.25">
      <c r="B203" s="189"/>
      <c r="C203" s="190"/>
      <c r="D203" s="191" t="s">
        <v>160</v>
      </c>
      <c r="E203" s="192" t="s">
        <v>1</v>
      </c>
      <c r="F203" s="193" t="s">
        <v>1000</v>
      </c>
      <c r="G203" s="190"/>
      <c r="H203" s="192" t="s">
        <v>1</v>
      </c>
      <c r="I203" s="190"/>
      <c r="J203" s="190"/>
      <c r="K203" s="190"/>
      <c r="L203" s="194"/>
      <c r="M203" s="195"/>
      <c r="N203" s="196"/>
      <c r="O203" s="196"/>
      <c r="P203" s="196"/>
      <c r="Q203" s="196"/>
      <c r="R203" s="196"/>
      <c r="S203" s="196"/>
      <c r="T203" s="197"/>
      <c r="AT203" s="198" t="s">
        <v>160</v>
      </c>
      <c r="AU203" s="198" t="s">
        <v>80</v>
      </c>
      <c r="AV203" s="12" t="s">
        <v>78</v>
      </c>
      <c r="AW203" s="12" t="s">
        <v>27</v>
      </c>
      <c r="AX203" s="12" t="s">
        <v>71</v>
      </c>
      <c r="AY203" s="198" t="s">
        <v>151</v>
      </c>
    </row>
    <row r="204" spans="2:65" s="13" customFormat="1" ht="11.25">
      <c r="B204" s="199"/>
      <c r="C204" s="200"/>
      <c r="D204" s="191" t="s">
        <v>160</v>
      </c>
      <c r="E204" s="201" t="s">
        <v>1</v>
      </c>
      <c r="F204" s="202" t="s">
        <v>1136</v>
      </c>
      <c r="G204" s="200"/>
      <c r="H204" s="203">
        <v>0.46200000000000002</v>
      </c>
      <c r="I204" s="200"/>
      <c r="J204" s="200"/>
      <c r="K204" s="200"/>
      <c r="L204" s="204"/>
      <c r="M204" s="205"/>
      <c r="N204" s="206"/>
      <c r="O204" s="206"/>
      <c r="P204" s="206"/>
      <c r="Q204" s="206"/>
      <c r="R204" s="206"/>
      <c r="S204" s="206"/>
      <c r="T204" s="207"/>
      <c r="AT204" s="208" t="s">
        <v>160</v>
      </c>
      <c r="AU204" s="208" t="s">
        <v>80</v>
      </c>
      <c r="AV204" s="13" t="s">
        <v>80</v>
      </c>
      <c r="AW204" s="13" t="s">
        <v>27</v>
      </c>
      <c r="AX204" s="13" t="s">
        <v>71</v>
      </c>
      <c r="AY204" s="208" t="s">
        <v>151</v>
      </c>
    </row>
    <row r="205" spans="2:65" s="14" customFormat="1" ht="11.25">
      <c r="B205" s="209"/>
      <c r="C205" s="210"/>
      <c r="D205" s="191" t="s">
        <v>160</v>
      </c>
      <c r="E205" s="211" t="s">
        <v>1</v>
      </c>
      <c r="F205" s="212" t="s">
        <v>165</v>
      </c>
      <c r="G205" s="210"/>
      <c r="H205" s="213">
        <v>0.46200000000000002</v>
      </c>
      <c r="I205" s="210"/>
      <c r="J205" s="210"/>
      <c r="K205" s="210"/>
      <c r="L205" s="214"/>
      <c r="M205" s="215"/>
      <c r="N205" s="216"/>
      <c r="O205" s="216"/>
      <c r="P205" s="216"/>
      <c r="Q205" s="216"/>
      <c r="R205" s="216"/>
      <c r="S205" s="216"/>
      <c r="T205" s="217"/>
      <c r="AT205" s="218" t="s">
        <v>160</v>
      </c>
      <c r="AU205" s="218" t="s">
        <v>80</v>
      </c>
      <c r="AV205" s="14" t="s">
        <v>158</v>
      </c>
      <c r="AW205" s="14" t="s">
        <v>27</v>
      </c>
      <c r="AX205" s="14" t="s">
        <v>78</v>
      </c>
      <c r="AY205" s="218" t="s">
        <v>151</v>
      </c>
    </row>
    <row r="206" spans="2:65" s="11" customFormat="1" ht="22.9" customHeight="1">
      <c r="B206" s="162"/>
      <c r="C206" s="163"/>
      <c r="D206" s="164" t="s">
        <v>70</v>
      </c>
      <c r="E206" s="175" t="s">
        <v>327</v>
      </c>
      <c r="F206" s="175" t="s">
        <v>328</v>
      </c>
      <c r="G206" s="163"/>
      <c r="H206" s="163"/>
      <c r="I206" s="163"/>
      <c r="J206" s="176">
        <f>BK206</f>
        <v>0</v>
      </c>
      <c r="K206" s="163"/>
      <c r="L206" s="167"/>
      <c r="M206" s="168"/>
      <c r="N206" s="169"/>
      <c r="O206" s="169"/>
      <c r="P206" s="170">
        <f>SUM(P207:P229)</f>
        <v>0.85950000000000004</v>
      </c>
      <c r="Q206" s="169"/>
      <c r="R206" s="170">
        <f>SUM(R207:R229)</f>
        <v>1.2770234</v>
      </c>
      <c r="S206" s="169"/>
      <c r="T206" s="171">
        <f>SUM(T207:T229)</f>
        <v>0</v>
      </c>
      <c r="AR206" s="172" t="s">
        <v>78</v>
      </c>
      <c r="AT206" s="173" t="s">
        <v>70</v>
      </c>
      <c r="AU206" s="173" t="s">
        <v>78</v>
      </c>
      <c r="AY206" s="172" t="s">
        <v>151</v>
      </c>
      <c r="BK206" s="174">
        <f>SUM(BK207:BK229)</f>
        <v>0</v>
      </c>
    </row>
    <row r="207" spans="2:65" s="1" customFormat="1" ht="16.5" customHeight="1">
      <c r="B207" s="31"/>
      <c r="C207" s="177" t="s">
        <v>251</v>
      </c>
      <c r="D207" s="177" t="s">
        <v>153</v>
      </c>
      <c r="E207" s="178" t="s">
        <v>1002</v>
      </c>
      <c r="F207" s="179" t="s">
        <v>1003</v>
      </c>
      <c r="G207" s="180" t="s">
        <v>156</v>
      </c>
      <c r="H207" s="181">
        <v>2.97</v>
      </c>
      <c r="I207" s="182"/>
      <c r="J207" s="182">
        <f>ROUND(I207*H207,2)</f>
        <v>0</v>
      </c>
      <c r="K207" s="179" t="s">
        <v>1</v>
      </c>
      <c r="L207" s="35"/>
      <c r="M207" s="183" t="s">
        <v>1</v>
      </c>
      <c r="N207" s="184" t="s">
        <v>36</v>
      </c>
      <c r="O207" s="185">
        <v>0</v>
      </c>
      <c r="P207" s="185">
        <f>O207*H207</f>
        <v>0</v>
      </c>
      <c r="Q207" s="185">
        <v>0</v>
      </c>
      <c r="R207" s="185">
        <f>Q207*H207</f>
        <v>0</v>
      </c>
      <c r="S207" s="185">
        <v>0</v>
      </c>
      <c r="T207" s="186">
        <f>S207*H207</f>
        <v>0</v>
      </c>
      <c r="AR207" s="187" t="s">
        <v>158</v>
      </c>
      <c r="AT207" s="187" t="s">
        <v>153</v>
      </c>
      <c r="AU207" s="187" t="s">
        <v>80</v>
      </c>
      <c r="AY207" s="17" t="s">
        <v>151</v>
      </c>
      <c r="BE207" s="188">
        <f>IF(N207="základní",J207,0)</f>
        <v>0</v>
      </c>
      <c r="BF207" s="188">
        <f>IF(N207="snížená",J207,0)</f>
        <v>0</v>
      </c>
      <c r="BG207" s="188">
        <f>IF(N207="zákl. přenesená",J207,0)</f>
        <v>0</v>
      </c>
      <c r="BH207" s="188">
        <f>IF(N207="sníž. přenesená",J207,0)</f>
        <v>0</v>
      </c>
      <c r="BI207" s="188">
        <f>IF(N207="nulová",J207,0)</f>
        <v>0</v>
      </c>
      <c r="BJ207" s="17" t="s">
        <v>78</v>
      </c>
      <c r="BK207" s="188">
        <f>ROUND(I207*H207,2)</f>
        <v>0</v>
      </c>
      <c r="BL207" s="17" t="s">
        <v>158</v>
      </c>
      <c r="BM207" s="187" t="s">
        <v>1137</v>
      </c>
    </row>
    <row r="208" spans="2:65" s="12" customFormat="1" ht="11.25">
      <c r="B208" s="189"/>
      <c r="C208" s="190"/>
      <c r="D208" s="191" t="s">
        <v>160</v>
      </c>
      <c r="E208" s="192" t="s">
        <v>1</v>
      </c>
      <c r="F208" s="193" t="s">
        <v>1005</v>
      </c>
      <c r="G208" s="190"/>
      <c r="H208" s="192" t="s">
        <v>1</v>
      </c>
      <c r="I208" s="190"/>
      <c r="J208" s="190"/>
      <c r="K208" s="190"/>
      <c r="L208" s="194"/>
      <c r="M208" s="195"/>
      <c r="N208" s="196"/>
      <c r="O208" s="196"/>
      <c r="P208" s="196"/>
      <c r="Q208" s="196"/>
      <c r="R208" s="196"/>
      <c r="S208" s="196"/>
      <c r="T208" s="197"/>
      <c r="AT208" s="198" t="s">
        <v>160</v>
      </c>
      <c r="AU208" s="198" t="s">
        <v>80</v>
      </c>
      <c r="AV208" s="12" t="s">
        <v>78</v>
      </c>
      <c r="AW208" s="12" t="s">
        <v>27</v>
      </c>
      <c r="AX208" s="12" t="s">
        <v>71</v>
      </c>
      <c r="AY208" s="198" t="s">
        <v>151</v>
      </c>
    </row>
    <row r="209" spans="2:65" s="13" customFormat="1" ht="11.25">
      <c r="B209" s="199"/>
      <c r="C209" s="200"/>
      <c r="D209" s="191" t="s">
        <v>160</v>
      </c>
      <c r="E209" s="201" t="s">
        <v>1</v>
      </c>
      <c r="F209" s="202" t="s">
        <v>1138</v>
      </c>
      <c r="G209" s="200"/>
      <c r="H209" s="203">
        <v>2.97</v>
      </c>
      <c r="I209" s="200"/>
      <c r="J209" s="200"/>
      <c r="K209" s="200"/>
      <c r="L209" s="204"/>
      <c r="M209" s="205"/>
      <c r="N209" s="206"/>
      <c r="O209" s="206"/>
      <c r="P209" s="206"/>
      <c r="Q209" s="206"/>
      <c r="R209" s="206"/>
      <c r="S209" s="206"/>
      <c r="T209" s="207"/>
      <c r="AT209" s="208" t="s">
        <v>160</v>
      </c>
      <c r="AU209" s="208" t="s">
        <v>80</v>
      </c>
      <c r="AV209" s="13" t="s">
        <v>80</v>
      </c>
      <c r="AW209" s="13" t="s">
        <v>27</v>
      </c>
      <c r="AX209" s="13" t="s">
        <v>71</v>
      </c>
      <c r="AY209" s="208" t="s">
        <v>151</v>
      </c>
    </row>
    <row r="210" spans="2:65" s="14" customFormat="1" ht="11.25">
      <c r="B210" s="209"/>
      <c r="C210" s="210"/>
      <c r="D210" s="191" t="s">
        <v>160</v>
      </c>
      <c r="E210" s="211" t="s">
        <v>1</v>
      </c>
      <c r="F210" s="212" t="s">
        <v>165</v>
      </c>
      <c r="G210" s="210"/>
      <c r="H210" s="213">
        <v>2.97</v>
      </c>
      <c r="I210" s="210"/>
      <c r="J210" s="210"/>
      <c r="K210" s="210"/>
      <c r="L210" s="214"/>
      <c r="M210" s="215"/>
      <c r="N210" s="216"/>
      <c r="O210" s="216"/>
      <c r="P210" s="216"/>
      <c r="Q210" s="216"/>
      <c r="R210" s="216"/>
      <c r="S210" s="216"/>
      <c r="T210" s="217"/>
      <c r="AT210" s="218" t="s">
        <v>160</v>
      </c>
      <c r="AU210" s="218" t="s">
        <v>80</v>
      </c>
      <c r="AV210" s="14" t="s">
        <v>158</v>
      </c>
      <c r="AW210" s="14" t="s">
        <v>27</v>
      </c>
      <c r="AX210" s="14" t="s">
        <v>78</v>
      </c>
      <c r="AY210" s="218" t="s">
        <v>151</v>
      </c>
    </row>
    <row r="211" spans="2:65" s="1" customFormat="1" ht="16.5" customHeight="1">
      <c r="B211" s="31"/>
      <c r="C211" s="219" t="s">
        <v>257</v>
      </c>
      <c r="D211" s="219" t="s">
        <v>279</v>
      </c>
      <c r="E211" s="220" t="s">
        <v>1007</v>
      </c>
      <c r="F211" s="221" t="s">
        <v>1008</v>
      </c>
      <c r="G211" s="222" t="s">
        <v>248</v>
      </c>
      <c r="H211" s="223">
        <v>1.2410000000000001</v>
      </c>
      <c r="I211" s="224"/>
      <c r="J211" s="224">
        <f>ROUND(I211*H211,2)</f>
        <v>0</v>
      </c>
      <c r="K211" s="221" t="s">
        <v>1009</v>
      </c>
      <c r="L211" s="225"/>
      <c r="M211" s="226" t="s">
        <v>1</v>
      </c>
      <c r="N211" s="227" t="s">
        <v>36</v>
      </c>
      <c r="O211" s="185">
        <v>0</v>
      </c>
      <c r="P211" s="185">
        <f>O211*H211</f>
        <v>0</v>
      </c>
      <c r="Q211" s="185">
        <v>1</v>
      </c>
      <c r="R211" s="185">
        <f>Q211*H211</f>
        <v>1.2410000000000001</v>
      </c>
      <c r="S211" s="185">
        <v>0</v>
      </c>
      <c r="T211" s="186">
        <f>S211*H211</f>
        <v>0</v>
      </c>
      <c r="AR211" s="187" t="s">
        <v>177</v>
      </c>
      <c r="AT211" s="187" t="s">
        <v>279</v>
      </c>
      <c r="AU211" s="187" t="s">
        <v>80</v>
      </c>
      <c r="AY211" s="17" t="s">
        <v>151</v>
      </c>
      <c r="BE211" s="188">
        <f>IF(N211="základní",J211,0)</f>
        <v>0</v>
      </c>
      <c r="BF211" s="188">
        <f>IF(N211="snížená",J211,0)</f>
        <v>0</v>
      </c>
      <c r="BG211" s="188">
        <f>IF(N211="zákl. přenesená",J211,0)</f>
        <v>0</v>
      </c>
      <c r="BH211" s="188">
        <f>IF(N211="sníž. přenesená",J211,0)</f>
        <v>0</v>
      </c>
      <c r="BI211" s="188">
        <f>IF(N211="nulová",J211,0)</f>
        <v>0</v>
      </c>
      <c r="BJ211" s="17" t="s">
        <v>78</v>
      </c>
      <c r="BK211" s="188">
        <f>ROUND(I211*H211,2)</f>
        <v>0</v>
      </c>
      <c r="BL211" s="17" t="s">
        <v>158</v>
      </c>
      <c r="BM211" s="187" t="s">
        <v>1139</v>
      </c>
    </row>
    <row r="212" spans="2:65" s="1" customFormat="1" ht="24" customHeight="1">
      <c r="B212" s="31"/>
      <c r="C212" s="177" t="s">
        <v>7</v>
      </c>
      <c r="D212" s="177" t="s">
        <v>153</v>
      </c>
      <c r="E212" s="178" t="s">
        <v>330</v>
      </c>
      <c r="F212" s="179" t="s">
        <v>331</v>
      </c>
      <c r="G212" s="180" t="s">
        <v>156</v>
      </c>
      <c r="H212" s="181">
        <v>5.94</v>
      </c>
      <c r="I212" s="182"/>
      <c r="J212" s="182">
        <f>ROUND(I212*H212,2)</f>
        <v>0</v>
      </c>
      <c r="K212" s="179" t="s">
        <v>230</v>
      </c>
      <c r="L212" s="35"/>
      <c r="M212" s="183" t="s">
        <v>1</v>
      </c>
      <c r="N212" s="184" t="s">
        <v>36</v>
      </c>
      <c r="O212" s="185">
        <v>2E-3</v>
      </c>
      <c r="P212" s="185">
        <f>O212*H212</f>
        <v>1.1880000000000002E-2</v>
      </c>
      <c r="Q212" s="185">
        <v>6.0999999999999997E-4</v>
      </c>
      <c r="R212" s="185">
        <f>Q212*H212</f>
        <v>3.6234000000000001E-3</v>
      </c>
      <c r="S212" s="185">
        <v>0</v>
      </c>
      <c r="T212" s="186">
        <f>S212*H212</f>
        <v>0</v>
      </c>
      <c r="AR212" s="187" t="s">
        <v>158</v>
      </c>
      <c r="AT212" s="187" t="s">
        <v>153</v>
      </c>
      <c r="AU212" s="187" t="s">
        <v>80</v>
      </c>
      <c r="AY212" s="17" t="s">
        <v>151</v>
      </c>
      <c r="BE212" s="188">
        <f>IF(N212="základní",J212,0)</f>
        <v>0</v>
      </c>
      <c r="BF212" s="188">
        <f>IF(N212="snížená",J212,0)</f>
        <v>0</v>
      </c>
      <c r="BG212" s="188">
        <f>IF(N212="zákl. přenesená",J212,0)</f>
        <v>0</v>
      </c>
      <c r="BH212" s="188">
        <f>IF(N212="sníž. přenesená",J212,0)</f>
        <v>0</v>
      </c>
      <c r="BI212" s="188">
        <f>IF(N212="nulová",J212,0)</f>
        <v>0</v>
      </c>
      <c r="BJ212" s="17" t="s">
        <v>78</v>
      </c>
      <c r="BK212" s="188">
        <f>ROUND(I212*H212,2)</f>
        <v>0</v>
      </c>
      <c r="BL212" s="17" t="s">
        <v>158</v>
      </c>
      <c r="BM212" s="187" t="s">
        <v>1140</v>
      </c>
    </row>
    <row r="213" spans="2:65" s="12" customFormat="1" ht="11.25">
      <c r="B213" s="189"/>
      <c r="C213" s="190"/>
      <c r="D213" s="191" t="s">
        <v>160</v>
      </c>
      <c r="E213" s="192" t="s">
        <v>1</v>
      </c>
      <c r="F213" s="193" t="s">
        <v>1012</v>
      </c>
      <c r="G213" s="190"/>
      <c r="H213" s="192" t="s">
        <v>1</v>
      </c>
      <c r="I213" s="190"/>
      <c r="J213" s="190"/>
      <c r="K213" s="190"/>
      <c r="L213" s="194"/>
      <c r="M213" s="195"/>
      <c r="N213" s="196"/>
      <c r="O213" s="196"/>
      <c r="P213" s="196"/>
      <c r="Q213" s="196"/>
      <c r="R213" s="196"/>
      <c r="S213" s="196"/>
      <c r="T213" s="197"/>
      <c r="AT213" s="198" t="s">
        <v>160</v>
      </c>
      <c r="AU213" s="198" t="s">
        <v>80</v>
      </c>
      <c r="AV213" s="12" t="s">
        <v>78</v>
      </c>
      <c r="AW213" s="12" t="s">
        <v>27</v>
      </c>
      <c r="AX213" s="12" t="s">
        <v>71</v>
      </c>
      <c r="AY213" s="198" t="s">
        <v>151</v>
      </c>
    </row>
    <row r="214" spans="2:65" s="13" customFormat="1" ht="11.25">
      <c r="B214" s="199"/>
      <c r="C214" s="200"/>
      <c r="D214" s="191" t="s">
        <v>160</v>
      </c>
      <c r="E214" s="201" t="s">
        <v>1</v>
      </c>
      <c r="F214" s="202" t="s">
        <v>1141</v>
      </c>
      <c r="G214" s="200"/>
      <c r="H214" s="203">
        <v>5.94</v>
      </c>
      <c r="I214" s="200"/>
      <c r="J214" s="200"/>
      <c r="K214" s="200"/>
      <c r="L214" s="204"/>
      <c r="M214" s="205"/>
      <c r="N214" s="206"/>
      <c r="O214" s="206"/>
      <c r="P214" s="206"/>
      <c r="Q214" s="206"/>
      <c r="R214" s="206"/>
      <c r="S214" s="206"/>
      <c r="T214" s="207"/>
      <c r="AT214" s="208" t="s">
        <v>160</v>
      </c>
      <c r="AU214" s="208" t="s">
        <v>80</v>
      </c>
      <c r="AV214" s="13" t="s">
        <v>80</v>
      </c>
      <c r="AW214" s="13" t="s">
        <v>27</v>
      </c>
      <c r="AX214" s="13" t="s">
        <v>71</v>
      </c>
      <c r="AY214" s="208" t="s">
        <v>151</v>
      </c>
    </row>
    <row r="215" spans="2:65" s="14" customFormat="1" ht="11.25">
      <c r="B215" s="209"/>
      <c r="C215" s="210"/>
      <c r="D215" s="191" t="s">
        <v>160</v>
      </c>
      <c r="E215" s="211" t="s">
        <v>1</v>
      </c>
      <c r="F215" s="212" t="s">
        <v>165</v>
      </c>
      <c r="G215" s="210"/>
      <c r="H215" s="213">
        <v>5.94</v>
      </c>
      <c r="I215" s="210"/>
      <c r="J215" s="210"/>
      <c r="K215" s="210"/>
      <c r="L215" s="214"/>
      <c r="M215" s="215"/>
      <c r="N215" s="216"/>
      <c r="O215" s="216"/>
      <c r="P215" s="216"/>
      <c r="Q215" s="216"/>
      <c r="R215" s="216"/>
      <c r="S215" s="216"/>
      <c r="T215" s="217"/>
      <c r="AT215" s="218" t="s">
        <v>160</v>
      </c>
      <c r="AU215" s="218" t="s">
        <v>80</v>
      </c>
      <c r="AV215" s="14" t="s">
        <v>158</v>
      </c>
      <c r="AW215" s="14" t="s">
        <v>27</v>
      </c>
      <c r="AX215" s="14" t="s">
        <v>78</v>
      </c>
      <c r="AY215" s="218" t="s">
        <v>151</v>
      </c>
    </row>
    <row r="216" spans="2:65" s="1" customFormat="1" ht="24" customHeight="1">
      <c r="B216" s="31"/>
      <c r="C216" s="177" t="s">
        <v>266</v>
      </c>
      <c r="D216" s="177" t="s">
        <v>153</v>
      </c>
      <c r="E216" s="178" t="s">
        <v>1014</v>
      </c>
      <c r="F216" s="179" t="s">
        <v>1015</v>
      </c>
      <c r="G216" s="180" t="s">
        <v>156</v>
      </c>
      <c r="H216" s="181">
        <v>2.97</v>
      </c>
      <c r="I216" s="182"/>
      <c r="J216" s="182">
        <f>ROUND(I216*H216,2)</f>
        <v>0</v>
      </c>
      <c r="K216" s="179" t="s">
        <v>157</v>
      </c>
      <c r="L216" s="35"/>
      <c r="M216" s="183" t="s">
        <v>1</v>
      </c>
      <c r="N216" s="184" t="s">
        <v>36</v>
      </c>
      <c r="O216" s="185">
        <v>6.6000000000000003E-2</v>
      </c>
      <c r="P216" s="185">
        <f>O216*H216</f>
        <v>0.19602000000000003</v>
      </c>
      <c r="Q216" s="185">
        <v>0</v>
      </c>
      <c r="R216" s="185">
        <f>Q216*H216</f>
        <v>0</v>
      </c>
      <c r="S216" s="185">
        <v>0</v>
      </c>
      <c r="T216" s="186">
        <f>S216*H216</f>
        <v>0</v>
      </c>
      <c r="AR216" s="187" t="s">
        <v>158</v>
      </c>
      <c r="AT216" s="187" t="s">
        <v>153</v>
      </c>
      <c r="AU216" s="187" t="s">
        <v>80</v>
      </c>
      <c r="AY216" s="17" t="s">
        <v>151</v>
      </c>
      <c r="BE216" s="188">
        <f>IF(N216="základní",J216,0)</f>
        <v>0</v>
      </c>
      <c r="BF216" s="188">
        <f>IF(N216="snížená",J216,0)</f>
        <v>0</v>
      </c>
      <c r="BG216" s="188">
        <f>IF(N216="zákl. přenesená",J216,0)</f>
        <v>0</v>
      </c>
      <c r="BH216" s="188">
        <f>IF(N216="sníž. přenesená",J216,0)</f>
        <v>0</v>
      </c>
      <c r="BI216" s="188">
        <f>IF(N216="nulová",J216,0)</f>
        <v>0</v>
      </c>
      <c r="BJ216" s="17" t="s">
        <v>78</v>
      </c>
      <c r="BK216" s="188">
        <f>ROUND(I216*H216,2)</f>
        <v>0</v>
      </c>
      <c r="BL216" s="17" t="s">
        <v>158</v>
      </c>
      <c r="BM216" s="187" t="s">
        <v>1142</v>
      </c>
    </row>
    <row r="217" spans="2:65" s="12" customFormat="1" ht="11.25">
      <c r="B217" s="189"/>
      <c r="C217" s="190"/>
      <c r="D217" s="191" t="s">
        <v>160</v>
      </c>
      <c r="E217" s="192" t="s">
        <v>1</v>
      </c>
      <c r="F217" s="193" t="s">
        <v>1012</v>
      </c>
      <c r="G217" s="190"/>
      <c r="H217" s="192" t="s">
        <v>1</v>
      </c>
      <c r="I217" s="190"/>
      <c r="J217" s="190"/>
      <c r="K217" s="190"/>
      <c r="L217" s="194"/>
      <c r="M217" s="195"/>
      <c r="N217" s="196"/>
      <c r="O217" s="196"/>
      <c r="P217" s="196"/>
      <c r="Q217" s="196"/>
      <c r="R217" s="196"/>
      <c r="S217" s="196"/>
      <c r="T217" s="197"/>
      <c r="AT217" s="198" t="s">
        <v>160</v>
      </c>
      <c r="AU217" s="198" t="s">
        <v>80</v>
      </c>
      <c r="AV217" s="12" t="s">
        <v>78</v>
      </c>
      <c r="AW217" s="12" t="s">
        <v>27</v>
      </c>
      <c r="AX217" s="12" t="s">
        <v>71</v>
      </c>
      <c r="AY217" s="198" t="s">
        <v>151</v>
      </c>
    </row>
    <row r="218" spans="2:65" s="13" customFormat="1" ht="11.25">
      <c r="B218" s="199"/>
      <c r="C218" s="200"/>
      <c r="D218" s="191" t="s">
        <v>160</v>
      </c>
      <c r="E218" s="201" t="s">
        <v>1</v>
      </c>
      <c r="F218" s="202" t="s">
        <v>1143</v>
      </c>
      <c r="G218" s="200"/>
      <c r="H218" s="203">
        <v>2.97</v>
      </c>
      <c r="I218" s="200"/>
      <c r="J218" s="200"/>
      <c r="K218" s="200"/>
      <c r="L218" s="204"/>
      <c r="M218" s="205"/>
      <c r="N218" s="206"/>
      <c r="O218" s="206"/>
      <c r="P218" s="206"/>
      <c r="Q218" s="206"/>
      <c r="R218" s="206"/>
      <c r="S218" s="206"/>
      <c r="T218" s="207"/>
      <c r="AT218" s="208" t="s">
        <v>160</v>
      </c>
      <c r="AU218" s="208" t="s">
        <v>80</v>
      </c>
      <c r="AV218" s="13" t="s">
        <v>80</v>
      </c>
      <c r="AW218" s="13" t="s">
        <v>27</v>
      </c>
      <c r="AX218" s="13" t="s">
        <v>71</v>
      </c>
      <c r="AY218" s="208" t="s">
        <v>151</v>
      </c>
    </row>
    <row r="219" spans="2:65" s="14" customFormat="1" ht="11.25">
      <c r="B219" s="209"/>
      <c r="C219" s="210"/>
      <c r="D219" s="191" t="s">
        <v>160</v>
      </c>
      <c r="E219" s="211" t="s">
        <v>1</v>
      </c>
      <c r="F219" s="212" t="s">
        <v>165</v>
      </c>
      <c r="G219" s="210"/>
      <c r="H219" s="213">
        <v>2.97</v>
      </c>
      <c r="I219" s="210"/>
      <c r="J219" s="210"/>
      <c r="K219" s="210"/>
      <c r="L219" s="214"/>
      <c r="M219" s="215"/>
      <c r="N219" s="216"/>
      <c r="O219" s="216"/>
      <c r="P219" s="216"/>
      <c r="Q219" s="216"/>
      <c r="R219" s="216"/>
      <c r="S219" s="216"/>
      <c r="T219" s="217"/>
      <c r="AT219" s="218" t="s">
        <v>160</v>
      </c>
      <c r="AU219" s="218" t="s">
        <v>80</v>
      </c>
      <c r="AV219" s="14" t="s">
        <v>158</v>
      </c>
      <c r="AW219" s="14" t="s">
        <v>27</v>
      </c>
      <c r="AX219" s="14" t="s">
        <v>78</v>
      </c>
      <c r="AY219" s="218" t="s">
        <v>151</v>
      </c>
    </row>
    <row r="220" spans="2:65" s="1" customFormat="1" ht="24" customHeight="1">
      <c r="B220" s="31"/>
      <c r="C220" s="177" t="s">
        <v>272</v>
      </c>
      <c r="D220" s="177" t="s">
        <v>153</v>
      </c>
      <c r="E220" s="178" t="s">
        <v>1018</v>
      </c>
      <c r="F220" s="179" t="s">
        <v>1019</v>
      </c>
      <c r="G220" s="180" t="s">
        <v>156</v>
      </c>
      <c r="H220" s="181">
        <v>2.97</v>
      </c>
      <c r="I220" s="182"/>
      <c r="J220" s="182">
        <f>ROUND(I220*H220,2)</f>
        <v>0</v>
      </c>
      <c r="K220" s="179" t="s">
        <v>157</v>
      </c>
      <c r="L220" s="35"/>
      <c r="M220" s="183" t="s">
        <v>1</v>
      </c>
      <c r="N220" s="184" t="s">
        <v>36</v>
      </c>
      <c r="O220" s="185">
        <v>0.08</v>
      </c>
      <c r="P220" s="185">
        <f>O220*H220</f>
        <v>0.23760000000000003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AR220" s="187" t="s">
        <v>158</v>
      </c>
      <c r="AT220" s="187" t="s">
        <v>153</v>
      </c>
      <c r="AU220" s="187" t="s">
        <v>80</v>
      </c>
      <c r="AY220" s="17" t="s">
        <v>151</v>
      </c>
      <c r="BE220" s="188">
        <f>IF(N220="základní",J220,0)</f>
        <v>0</v>
      </c>
      <c r="BF220" s="188">
        <f>IF(N220="snížená",J220,0)</f>
        <v>0</v>
      </c>
      <c r="BG220" s="188">
        <f>IF(N220="zákl. přenesená",J220,0)</f>
        <v>0</v>
      </c>
      <c r="BH220" s="188">
        <f>IF(N220="sníž. přenesená",J220,0)</f>
        <v>0</v>
      </c>
      <c r="BI220" s="188">
        <f>IF(N220="nulová",J220,0)</f>
        <v>0</v>
      </c>
      <c r="BJ220" s="17" t="s">
        <v>78</v>
      </c>
      <c r="BK220" s="188">
        <f>ROUND(I220*H220,2)</f>
        <v>0</v>
      </c>
      <c r="BL220" s="17" t="s">
        <v>158</v>
      </c>
      <c r="BM220" s="187" t="s">
        <v>1144</v>
      </c>
    </row>
    <row r="221" spans="2:65" s="12" customFormat="1" ht="11.25">
      <c r="B221" s="189"/>
      <c r="C221" s="190"/>
      <c r="D221" s="191" t="s">
        <v>160</v>
      </c>
      <c r="E221" s="192" t="s">
        <v>1</v>
      </c>
      <c r="F221" s="193" t="s">
        <v>1012</v>
      </c>
      <c r="G221" s="190"/>
      <c r="H221" s="192" t="s">
        <v>1</v>
      </c>
      <c r="I221" s="190"/>
      <c r="J221" s="190"/>
      <c r="K221" s="190"/>
      <c r="L221" s="194"/>
      <c r="M221" s="195"/>
      <c r="N221" s="196"/>
      <c r="O221" s="196"/>
      <c r="P221" s="196"/>
      <c r="Q221" s="196"/>
      <c r="R221" s="196"/>
      <c r="S221" s="196"/>
      <c r="T221" s="197"/>
      <c r="AT221" s="198" t="s">
        <v>160</v>
      </c>
      <c r="AU221" s="198" t="s">
        <v>80</v>
      </c>
      <c r="AV221" s="12" t="s">
        <v>78</v>
      </c>
      <c r="AW221" s="12" t="s">
        <v>27</v>
      </c>
      <c r="AX221" s="12" t="s">
        <v>71</v>
      </c>
      <c r="AY221" s="198" t="s">
        <v>151</v>
      </c>
    </row>
    <row r="222" spans="2:65" s="13" customFormat="1" ht="11.25">
      <c r="B222" s="199"/>
      <c r="C222" s="200"/>
      <c r="D222" s="191" t="s">
        <v>160</v>
      </c>
      <c r="E222" s="201" t="s">
        <v>1</v>
      </c>
      <c r="F222" s="202" t="s">
        <v>1145</v>
      </c>
      <c r="G222" s="200"/>
      <c r="H222" s="203">
        <v>2.97</v>
      </c>
      <c r="I222" s="200"/>
      <c r="J222" s="200"/>
      <c r="K222" s="200"/>
      <c r="L222" s="204"/>
      <c r="M222" s="205"/>
      <c r="N222" s="206"/>
      <c r="O222" s="206"/>
      <c r="P222" s="206"/>
      <c r="Q222" s="206"/>
      <c r="R222" s="206"/>
      <c r="S222" s="206"/>
      <c r="T222" s="207"/>
      <c r="AT222" s="208" t="s">
        <v>160</v>
      </c>
      <c r="AU222" s="208" t="s">
        <v>80</v>
      </c>
      <c r="AV222" s="13" t="s">
        <v>80</v>
      </c>
      <c r="AW222" s="13" t="s">
        <v>27</v>
      </c>
      <c r="AX222" s="13" t="s">
        <v>71</v>
      </c>
      <c r="AY222" s="208" t="s">
        <v>151</v>
      </c>
    </row>
    <row r="223" spans="2:65" s="14" customFormat="1" ht="11.25">
      <c r="B223" s="209"/>
      <c r="C223" s="210"/>
      <c r="D223" s="191" t="s">
        <v>160</v>
      </c>
      <c r="E223" s="211" t="s">
        <v>1</v>
      </c>
      <c r="F223" s="212" t="s">
        <v>165</v>
      </c>
      <c r="G223" s="210"/>
      <c r="H223" s="213">
        <v>2.97</v>
      </c>
      <c r="I223" s="210"/>
      <c r="J223" s="210"/>
      <c r="K223" s="210"/>
      <c r="L223" s="214"/>
      <c r="M223" s="215"/>
      <c r="N223" s="216"/>
      <c r="O223" s="216"/>
      <c r="P223" s="216"/>
      <c r="Q223" s="216"/>
      <c r="R223" s="216"/>
      <c r="S223" s="216"/>
      <c r="T223" s="217"/>
      <c r="AT223" s="218" t="s">
        <v>160</v>
      </c>
      <c r="AU223" s="218" t="s">
        <v>80</v>
      </c>
      <c r="AV223" s="14" t="s">
        <v>158</v>
      </c>
      <c r="AW223" s="14" t="s">
        <v>27</v>
      </c>
      <c r="AX223" s="14" t="s">
        <v>78</v>
      </c>
      <c r="AY223" s="218" t="s">
        <v>151</v>
      </c>
    </row>
    <row r="224" spans="2:65" s="1" customFormat="1" ht="16.5" customHeight="1">
      <c r="B224" s="31"/>
      <c r="C224" s="177" t="s">
        <v>278</v>
      </c>
      <c r="D224" s="177" t="s">
        <v>153</v>
      </c>
      <c r="E224" s="178" t="s">
        <v>344</v>
      </c>
      <c r="F224" s="179" t="s">
        <v>345</v>
      </c>
      <c r="G224" s="180" t="s">
        <v>173</v>
      </c>
      <c r="H224" s="181">
        <v>9</v>
      </c>
      <c r="I224" s="182"/>
      <c r="J224" s="182">
        <f>ROUND(I224*H224,2)</f>
        <v>0</v>
      </c>
      <c r="K224" s="179" t="s">
        <v>230</v>
      </c>
      <c r="L224" s="35"/>
      <c r="M224" s="183" t="s">
        <v>1</v>
      </c>
      <c r="N224" s="184" t="s">
        <v>36</v>
      </c>
      <c r="O224" s="185">
        <v>4.5999999999999999E-2</v>
      </c>
      <c r="P224" s="185">
        <f>O224*H224</f>
        <v>0.41399999999999998</v>
      </c>
      <c r="Q224" s="185">
        <v>3.5999999999999999E-3</v>
      </c>
      <c r="R224" s="185">
        <f>Q224*H224</f>
        <v>3.2399999999999998E-2</v>
      </c>
      <c r="S224" s="185">
        <v>0</v>
      </c>
      <c r="T224" s="186">
        <f>S224*H224</f>
        <v>0</v>
      </c>
      <c r="AR224" s="187" t="s">
        <v>158</v>
      </c>
      <c r="AT224" s="187" t="s">
        <v>153</v>
      </c>
      <c r="AU224" s="187" t="s">
        <v>80</v>
      </c>
      <c r="AY224" s="17" t="s">
        <v>151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17" t="s">
        <v>78</v>
      </c>
      <c r="BK224" s="188">
        <f>ROUND(I224*H224,2)</f>
        <v>0</v>
      </c>
      <c r="BL224" s="17" t="s">
        <v>158</v>
      </c>
      <c r="BM224" s="187" t="s">
        <v>1146</v>
      </c>
    </row>
    <row r="225" spans="2:65" s="14" customFormat="1" ht="11.25">
      <c r="B225" s="209"/>
      <c r="C225" s="210"/>
      <c r="D225" s="191" t="s">
        <v>160</v>
      </c>
      <c r="E225" s="211" t="s">
        <v>1</v>
      </c>
      <c r="F225" s="212" t="s">
        <v>165</v>
      </c>
      <c r="G225" s="210"/>
      <c r="H225" s="213">
        <v>9</v>
      </c>
      <c r="I225" s="210"/>
      <c r="J225" s="210"/>
      <c r="K225" s="210"/>
      <c r="L225" s="214"/>
      <c r="M225" s="215"/>
      <c r="N225" s="216"/>
      <c r="O225" s="216"/>
      <c r="P225" s="216"/>
      <c r="Q225" s="216"/>
      <c r="R225" s="216"/>
      <c r="S225" s="216"/>
      <c r="T225" s="217"/>
      <c r="AT225" s="218" t="s">
        <v>160</v>
      </c>
      <c r="AU225" s="218" t="s">
        <v>80</v>
      </c>
      <c r="AV225" s="14" t="s">
        <v>158</v>
      </c>
      <c r="AW225" s="14" t="s">
        <v>27</v>
      </c>
      <c r="AX225" s="14" t="s">
        <v>71</v>
      </c>
      <c r="AY225" s="218" t="s">
        <v>151</v>
      </c>
    </row>
    <row r="226" spans="2:65" s="1" customFormat="1" ht="16.5" customHeight="1">
      <c r="B226" s="31"/>
      <c r="C226" s="177" t="s">
        <v>285</v>
      </c>
      <c r="D226" s="177" t="s">
        <v>153</v>
      </c>
      <c r="E226" s="178" t="s">
        <v>361</v>
      </c>
      <c r="F226" s="179" t="s">
        <v>362</v>
      </c>
      <c r="G226" s="180" t="s">
        <v>212</v>
      </c>
      <c r="H226" s="181">
        <v>1</v>
      </c>
      <c r="I226" s="182"/>
      <c r="J226" s="182">
        <f>ROUND(I226*H226,2)</f>
        <v>0</v>
      </c>
      <c r="K226" s="179" t="s">
        <v>1</v>
      </c>
      <c r="L226" s="35"/>
      <c r="M226" s="183" t="s">
        <v>1</v>
      </c>
      <c r="N226" s="184" t="s">
        <v>36</v>
      </c>
      <c r="O226" s="185">
        <v>0</v>
      </c>
      <c r="P226" s="185">
        <f>O226*H226</f>
        <v>0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AR226" s="187" t="s">
        <v>158</v>
      </c>
      <c r="AT226" s="187" t="s">
        <v>153</v>
      </c>
      <c r="AU226" s="187" t="s">
        <v>80</v>
      </c>
      <c r="AY226" s="17" t="s">
        <v>151</v>
      </c>
      <c r="BE226" s="188">
        <f>IF(N226="základní",J226,0)</f>
        <v>0</v>
      </c>
      <c r="BF226" s="188">
        <f>IF(N226="snížená",J226,0)</f>
        <v>0</v>
      </c>
      <c r="BG226" s="188">
        <f>IF(N226="zákl. přenesená",J226,0)</f>
        <v>0</v>
      </c>
      <c r="BH226" s="188">
        <f>IF(N226="sníž. přenesená",J226,0)</f>
        <v>0</v>
      </c>
      <c r="BI226" s="188">
        <f>IF(N226="nulová",J226,0)</f>
        <v>0</v>
      </c>
      <c r="BJ226" s="17" t="s">
        <v>78</v>
      </c>
      <c r="BK226" s="188">
        <f>ROUND(I226*H226,2)</f>
        <v>0</v>
      </c>
      <c r="BL226" s="17" t="s">
        <v>158</v>
      </c>
      <c r="BM226" s="187" t="s">
        <v>1147</v>
      </c>
    </row>
    <row r="227" spans="2:65" s="12" customFormat="1" ht="11.25">
      <c r="B227" s="189"/>
      <c r="C227" s="190"/>
      <c r="D227" s="191" t="s">
        <v>160</v>
      </c>
      <c r="E227" s="192" t="s">
        <v>1</v>
      </c>
      <c r="F227" s="193" t="s">
        <v>364</v>
      </c>
      <c r="G227" s="190"/>
      <c r="H227" s="192" t="s">
        <v>1</v>
      </c>
      <c r="I227" s="190"/>
      <c r="J227" s="190"/>
      <c r="K227" s="190"/>
      <c r="L227" s="194"/>
      <c r="M227" s="195"/>
      <c r="N227" s="196"/>
      <c r="O227" s="196"/>
      <c r="P227" s="196"/>
      <c r="Q227" s="196"/>
      <c r="R227" s="196"/>
      <c r="S227" s="196"/>
      <c r="T227" s="197"/>
      <c r="AT227" s="198" t="s">
        <v>160</v>
      </c>
      <c r="AU227" s="198" t="s">
        <v>80</v>
      </c>
      <c r="AV227" s="12" t="s">
        <v>78</v>
      </c>
      <c r="AW227" s="12" t="s">
        <v>27</v>
      </c>
      <c r="AX227" s="12" t="s">
        <v>71</v>
      </c>
      <c r="AY227" s="198" t="s">
        <v>151</v>
      </c>
    </row>
    <row r="228" spans="2:65" s="13" customFormat="1" ht="11.25">
      <c r="B228" s="199"/>
      <c r="C228" s="200"/>
      <c r="D228" s="191" t="s">
        <v>160</v>
      </c>
      <c r="E228" s="201" t="s">
        <v>1</v>
      </c>
      <c r="F228" s="202" t="s">
        <v>78</v>
      </c>
      <c r="G228" s="200"/>
      <c r="H228" s="203">
        <v>1</v>
      </c>
      <c r="I228" s="200"/>
      <c r="J228" s="200"/>
      <c r="K228" s="200"/>
      <c r="L228" s="204"/>
      <c r="M228" s="205"/>
      <c r="N228" s="206"/>
      <c r="O228" s="206"/>
      <c r="P228" s="206"/>
      <c r="Q228" s="206"/>
      <c r="R228" s="206"/>
      <c r="S228" s="206"/>
      <c r="T228" s="207"/>
      <c r="AT228" s="208" t="s">
        <v>160</v>
      </c>
      <c r="AU228" s="208" t="s">
        <v>80</v>
      </c>
      <c r="AV228" s="13" t="s">
        <v>80</v>
      </c>
      <c r="AW228" s="13" t="s">
        <v>27</v>
      </c>
      <c r="AX228" s="13" t="s">
        <v>71</v>
      </c>
      <c r="AY228" s="208" t="s">
        <v>151</v>
      </c>
    </row>
    <row r="229" spans="2:65" s="14" customFormat="1" ht="11.25">
      <c r="B229" s="209"/>
      <c r="C229" s="210"/>
      <c r="D229" s="191" t="s">
        <v>160</v>
      </c>
      <c r="E229" s="211" t="s">
        <v>1</v>
      </c>
      <c r="F229" s="212" t="s">
        <v>165</v>
      </c>
      <c r="G229" s="210"/>
      <c r="H229" s="213">
        <v>1</v>
      </c>
      <c r="I229" s="210"/>
      <c r="J229" s="210"/>
      <c r="K229" s="210"/>
      <c r="L229" s="214"/>
      <c r="M229" s="215"/>
      <c r="N229" s="216"/>
      <c r="O229" s="216"/>
      <c r="P229" s="216"/>
      <c r="Q229" s="216"/>
      <c r="R229" s="216"/>
      <c r="S229" s="216"/>
      <c r="T229" s="217"/>
      <c r="AT229" s="218" t="s">
        <v>160</v>
      </c>
      <c r="AU229" s="218" t="s">
        <v>80</v>
      </c>
      <c r="AV229" s="14" t="s">
        <v>158</v>
      </c>
      <c r="AW229" s="14" t="s">
        <v>27</v>
      </c>
      <c r="AX229" s="14" t="s">
        <v>78</v>
      </c>
      <c r="AY229" s="218" t="s">
        <v>151</v>
      </c>
    </row>
    <row r="230" spans="2:65" s="11" customFormat="1" ht="22.9" customHeight="1">
      <c r="B230" s="162"/>
      <c r="C230" s="163"/>
      <c r="D230" s="164" t="s">
        <v>70</v>
      </c>
      <c r="E230" s="175" t="s">
        <v>177</v>
      </c>
      <c r="F230" s="175" t="s">
        <v>365</v>
      </c>
      <c r="G230" s="163"/>
      <c r="H230" s="163"/>
      <c r="I230" s="163"/>
      <c r="J230" s="176">
        <f>BK230</f>
        <v>0</v>
      </c>
      <c r="K230" s="163"/>
      <c r="L230" s="167"/>
      <c r="M230" s="168"/>
      <c r="N230" s="169"/>
      <c r="O230" s="169"/>
      <c r="P230" s="170">
        <f>SUM(P231:P253)</f>
        <v>3.5284999999999997</v>
      </c>
      <c r="Q230" s="169"/>
      <c r="R230" s="170">
        <f>SUM(R231:R253)</f>
        <v>6.0759999999999998E-3</v>
      </c>
      <c r="S230" s="169"/>
      <c r="T230" s="171">
        <f>SUM(T231:T253)</f>
        <v>0</v>
      </c>
      <c r="AR230" s="172" t="s">
        <v>78</v>
      </c>
      <c r="AT230" s="173" t="s">
        <v>70</v>
      </c>
      <c r="AU230" s="173" t="s">
        <v>78</v>
      </c>
      <c r="AY230" s="172" t="s">
        <v>151</v>
      </c>
      <c r="BK230" s="174">
        <f>SUM(BK231:BK253)</f>
        <v>0</v>
      </c>
    </row>
    <row r="231" spans="2:65" s="1" customFormat="1" ht="16.5" customHeight="1">
      <c r="B231" s="31"/>
      <c r="C231" s="177" t="s">
        <v>289</v>
      </c>
      <c r="D231" s="177" t="s">
        <v>153</v>
      </c>
      <c r="E231" s="178" t="s">
        <v>460</v>
      </c>
      <c r="F231" s="179" t="s">
        <v>461</v>
      </c>
      <c r="G231" s="180" t="s">
        <v>369</v>
      </c>
      <c r="H231" s="181">
        <v>1</v>
      </c>
      <c r="I231" s="182"/>
      <c r="J231" s="182">
        <f>ROUND(I231*H231,2)</f>
        <v>0</v>
      </c>
      <c r="K231" s="179" t="s">
        <v>157</v>
      </c>
      <c r="L231" s="35"/>
      <c r="M231" s="183" t="s">
        <v>1</v>
      </c>
      <c r="N231" s="184" t="s">
        <v>36</v>
      </c>
      <c r="O231" s="185">
        <v>0.10100000000000001</v>
      </c>
      <c r="P231" s="185">
        <f>O231*H231</f>
        <v>0.10100000000000001</v>
      </c>
      <c r="Q231" s="185">
        <v>0</v>
      </c>
      <c r="R231" s="185">
        <f>Q231*H231</f>
        <v>0</v>
      </c>
      <c r="S231" s="185">
        <v>0</v>
      </c>
      <c r="T231" s="186">
        <f>S231*H231</f>
        <v>0</v>
      </c>
      <c r="AR231" s="187" t="s">
        <v>158</v>
      </c>
      <c r="AT231" s="187" t="s">
        <v>153</v>
      </c>
      <c r="AU231" s="187" t="s">
        <v>80</v>
      </c>
      <c r="AY231" s="17" t="s">
        <v>151</v>
      </c>
      <c r="BE231" s="188">
        <f>IF(N231="základní",J231,0)</f>
        <v>0</v>
      </c>
      <c r="BF231" s="188">
        <f>IF(N231="snížená",J231,0)</f>
        <v>0</v>
      </c>
      <c r="BG231" s="188">
        <f>IF(N231="zákl. přenesená",J231,0)</f>
        <v>0</v>
      </c>
      <c r="BH231" s="188">
        <f>IF(N231="sníž. přenesená",J231,0)</f>
        <v>0</v>
      </c>
      <c r="BI231" s="188">
        <f>IF(N231="nulová",J231,0)</f>
        <v>0</v>
      </c>
      <c r="BJ231" s="17" t="s">
        <v>78</v>
      </c>
      <c r="BK231" s="188">
        <f>ROUND(I231*H231,2)</f>
        <v>0</v>
      </c>
      <c r="BL231" s="17" t="s">
        <v>158</v>
      </c>
      <c r="BM231" s="187" t="s">
        <v>1148</v>
      </c>
    </row>
    <row r="232" spans="2:65" s="1" customFormat="1" ht="16.5" customHeight="1">
      <c r="B232" s="31"/>
      <c r="C232" s="219" t="s">
        <v>297</v>
      </c>
      <c r="D232" s="219" t="s">
        <v>279</v>
      </c>
      <c r="E232" s="220" t="s">
        <v>464</v>
      </c>
      <c r="F232" s="221" t="s">
        <v>1025</v>
      </c>
      <c r="G232" s="222" t="s">
        <v>369</v>
      </c>
      <c r="H232" s="223">
        <v>1</v>
      </c>
      <c r="I232" s="224"/>
      <c r="J232" s="224">
        <f>ROUND(I232*H232,2)</f>
        <v>0</v>
      </c>
      <c r="K232" s="221" t="s">
        <v>1</v>
      </c>
      <c r="L232" s="225"/>
      <c r="M232" s="226" t="s">
        <v>1</v>
      </c>
      <c r="N232" s="227" t="s">
        <v>36</v>
      </c>
      <c r="O232" s="185">
        <v>0</v>
      </c>
      <c r="P232" s="185">
        <f>O232*H232</f>
        <v>0</v>
      </c>
      <c r="Q232" s="185">
        <v>0</v>
      </c>
      <c r="R232" s="185">
        <f>Q232*H232</f>
        <v>0</v>
      </c>
      <c r="S232" s="185">
        <v>0</v>
      </c>
      <c r="T232" s="186">
        <f>S232*H232</f>
        <v>0</v>
      </c>
      <c r="AR232" s="187" t="s">
        <v>177</v>
      </c>
      <c r="AT232" s="187" t="s">
        <v>279</v>
      </c>
      <c r="AU232" s="187" t="s">
        <v>80</v>
      </c>
      <c r="AY232" s="17" t="s">
        <v>151</v>
      </c>
      <c r="BE232" s="188">
        <f>IF(N232="základní",J232,0)</f>
        <v>0</v>
      </c>
      <c r="BF232" s="188">
        <f>IF(N232="snížená",J232,0)</f>
        <v>0</v>
      </c>
      <c r="BG232" s="188">
        <f>IF(N232="zákl. přenesená",J232,0)</f>
        <v>0</v>
      </c>
      <c r="BH232" s="188">
        <f>IF(N232="sníž. přenesená",J232,0)</f>
        <v>0</v>
      </c>
      <c r="BI232" s="188">
        <f>IF(N232="nulová",J232,0)</f>
        <v>0</v>
      </c>
      <c r="BJ232" s="17" t="s">
        <v>78</v>
      </c>
      <c r="BK232" s="188">
        <f>ROUND(I232*H232,2)</f>
        <v>0</v>
      </c>
      <c r="BL232" s="17" t="s">
        <v>158</v>
      </c>
      <c r="BM232" s="187" t="s">
        <v>1149</v>
      </c>
    </row>
    <row r="233" spans="2:65" s="1" customFormat="1" ht="24" customHeight="1">
      <c r="B233" s="31"/>
      <c r="C233" s="219" t="s">
        <v>304</v>
      </c>
      <c r="D233" s="219" t="s">
        <v>279</v>
      </c>
      <c r="E233" s="220" t="s">
        <v>468</v>
      </c>
      <c r="F233" s="221" t="s">
        <v>1027</v>
      </c>
      <c r="G233" s="222" t="s">
        <v>369</v>
      </c>
      <c r="H233" s="223">
        <v>1</v>
      </c>
      <c r="I233" s="224"/>
      <c r="J233" s="224">
        <f>ROUND(I233*H233,2)</f>
        <v>0</v>
      </c>
      <c r="K233" s="221" t="s">
        <v>1</v>
      </c>
      <c r="L233" s="225"/>
      <c r="M233" s="226" t="s">
        <v>1</v>
      </c>
      <c r="N233" s="227" t="s">
        <v>36</v>
      </c>
      <c r="O233" s="185">
        <v>0</v>
      </c>
      <c r="P233" s="185">
        <f>O233*H233</f>
        <v>0</v>
      </c>
      <c r="Q233" s="185">
        <v>0</v>
      </c>
      <c r="R233" s="185">
        <f>Q233*H233</f>
        <v>0</v>
      </c>
      <c r="S233" s="185">
        <v>0</v>
      </c>
      <c r="T233" s="186">
        <f>S233*H233</f>
        <v>0</v>
      </c>
      <c r="AR233" s="187" t="s">
        <v>177</v>
      </c>
      <c r="AT233" s="187" t="s">
        <v>279</v>
      </c>
      <c r="AU233" s="187" t="s">
        <v>80</v>
      </c>
      <c r="AY233" s="17" t="s">
        <v>151</v>
      </c>
      <c r="BE233" s="188">
        <f>IF(N233="základní",J233,0)</f>
        <v>0</v>
      </c>
      <c r="BF233" s="188">
        <f>IF(N233="snížená",J233,0)</f>
        <v>0</v>
      </c>
      <c r="BG233" s="188">
        <f>IF(N233="zákl. přenesená",J233,0)</f>
        <v>0</v>
      </c>
      <c r="BH233" s="188">
        <f>IF(N233="sníž. přenesená",J233,0)</f>
        <v>0</v>
      </c>
      <c r="BI233" s="188">
        <f>IF(N233="nulová",J233,0)</f>
        <v>0</v>
      </c>
      <c r="BJ233" s="17" t="s">
        <v>78</v>
      </c>
      <c r="BK233" s="188">
        <f>ROUND(I233*H233,2)</f>
        <v>0</v>
      </c>
      <c r="BL233" s="17" t="s">
        <v>158</v>
      </c>
      <c r="BM233" s="187" t="s">
        <v>1150</v>
      </c>
    </row>
    <row r="234" spans="2:65" s="1" customFormat="1" ht="24" customHeight="1">
      <c r="B234" s="31"/>
      <c r="C234" s="177" t="s">
        <v>316</v>
      </c>
      <c r="D234" s="177" t="s">
        <v>153</v>
      </c>
      <c r="E234" s="178" t="s">
        <v>1029</v>
      </c>
      <c r="F234" s="179" t="s">
        <v>1030</v>
      </c>
      <c r="G234" s="180" t="s">
        <v>173</v>
      </c>
      <c r="H234" s="181">
        <v>7</v>
      </c>
      <c r="I234" s="182"/>
      <c r="J234" s="182">
        <f>ROUND(I234*H234,2)</f>
        <v>0</v>
      </c>
      <c r="K234" s="179" t="s">
        <v>157</v>
      </c>
      <c r="L234" s="35"/>
      <c r="M234" s="183" t="s">
        <v>1</v>
      </c>
      <c r="N234" s="184" t="s">
        <v>36</v>
      </c>
      <c r="O234" s="185">
        <v>5.6000000000000001E-2</v>
      </c>
      <c r="P234" s="185">
        <f>O234*H234</f>
        <v>0.39200000000000002</v>
      </c>
      <c r="Q234" s="185">
        <v>0</v>
      </c>
      <c r="R234" s="185">
        <f>Q234*H234</f>
        <v>0</v>
      </c>
      <c r="S234" s="185">
        <v>0</v>
      </c>
      <c r="T234" s="186">
        <f>S234*H234</f>
        <v>0</v>
      </c>
      <c r="AR234" s="187" t="s">
        <v>158</v>
      </c>
      <c r="AT234" s="187" t="s">
        <v>153</v>
      </c>
      <c r="AU234" s="187" t="s">
        <v>80</v>
      </c>
      <c r="AY234" s="17" t="s">
        <v>151</v>
      </c>
      <c r="BE234" s="188">
        <f>IF(N234="základní",J234,0)</f>
        <v>0</v>
      </c>
      <c r="BF234" s="188">
        <f>IF(N234="snížená",J234,0)</f>
        <v>0</v>
      </c>
      <c r="BG234" s="188">
        <f>IF(N234="zákl. přenesená",J234,0)</f>
        <v>0</v>
      </c>
      <c r="BH234" s="188">
        <f>IF(N234="sníž. přenesená",J234,0)</f>
        <v>0</v>
      </c>
      <c r="BI234" s="188">
        <f>IF(N234="nulová",J234,0)</f>
        <v>0</v>
      </c>
      <c r="BJ234" s="17" t="s">
        <v>78</v>
      </c>
      <c r="BK234" s="188">
        <f>ROUND(I234*H234,2)</f>
        <v>0</v>
      </c>
      <c r="BL234" s="17" t="s">
        <v>158</v>
      </c>
      <c r="BM234" s="187" t="s">
        <v>1151</v>
      </c>
    </row>
    <row r="235" spans="2:65" s="1" customFormat="1" ht="16.5" customHeight="1">
      <c r="B235" s="31"/>
      <c r="C235" s="219" t="s">
        <v>625</v>
      </c>
      <c r="D235" s="219" t="s">
        <v>279</v>
      </c>
      <c r="E235" s="220" t="s">
        <v>1032</v>
      </c>
      <c r="F235" s="221" t="s">
        <v>1033</v>
      </c>
      <c r="G235" s="222" t="s">
        <v>173</v>
      </c>
      <c r="H235" s="223">
        <v>7.7</v>
      </c>
      <c r="I235" s="224"/>
      <c r="J235" s="224">
        <f>ROUND(I235*H235,2)</f>
        <v>0</v>
      </c>
      <c r="K235" s="221" t="s">
        <v>157</v>
      </c>
      <c r="L235" s="225"/>
      <c r="M235" s="226" t="s">
        <v>1</v>
      </c>
      <c r="N235" s="227" t="s">
        <v>36</v>
      </c>
      <c r="O235" s="185">
        <v>0</v>
      </c>
      <c r="P235" s="185">
        <f>O235*H235</f>
        <v>0</v>
      </c>
      <c r="Q235" s="185">
        <v>2.7999999999999998E-4</v>
      </c>
      <c r="R235" s="185">
        <f>Q235*H235</f>
        <v>2.1559999999999999E-3</v>
      </c>
      <c r="S235" s="185">
        <v>0</v>
      </c>
      <c r="T235" s="186">
        <f>S235*H235</f>
        <v>0</v>
      </c>
      <c r="AR235" s="187" t="s">
        <v>177</v>
      </c>
      <c r="AT235" s="187" t="s">
        <v>279</v>
      </c>
      <c r="AU235" s="187" t="s">
        <v>80</v>
      </c>
      <c r="AY235" s="17" t="s">
        <v>151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17" t="s">
        <v>78</v>
      </c>
      <c r="BK235" s="188">
        <f>ROUND(I235*H235,2)</f>
        <v>0</v>
      </c>
      <c r="BL235" s="17" t="s">
        <v>158</v>
      </c>
      <c r="BM235" s="187" t="s">
        <v>1152</v>
      </c>
    </row>
    <row r="236" spans="2:65" s="12" customFormat="1" ht="11.25">
      <c r="B236" s="189"/>
      <c r="C236" s="190"/>
      <c r="D236" s="191" t="s">
        <v>160</v>
      </c>
      <c r="E236" s="192" t="s">
        <v>1</v>
      </c>
      <c r="F236" s="193" t="s">
        <v>487</v>
      </c>
      <c r="G236" s="190"/>
      <c r="H236" s="192" t="s">
        <v>1</v>
      </c>
      <c r="I236" s="190"/>
      <c r="J236" s="190"/>
      <c r="K236" s="190"/>
      <c r="L236" s="194"/>
      <c r="M236" s="195"/>
      <c r="N236" s="196"/>
      <c r="O236" s="196"/>
      <c r="P236" s="196"/>
      <c r="Q236" s="196"/>
      <c r="R236" s="196"/>
      <c r="S236" s="196"/>
      <c r="T236" s="197"/>
      <c r="AT236" s="198" t="s">
        <v>160</v>
      </c>
      <c r="AU236" s="198" t="s">
        <v>80</v>
      </c>
      <c r="AV236" s="12" t="s">
        <v>78</v>
      </c>
      <c r="AW236" s="12" t="s">
        <v>27</v>
      </c>
      <c r="AX236" s="12" t="s">
        <v>71</v>
      </c>
      <c r="AY236" s="198" t="s">
        <v>151</v>
      </c>
    </row>
    <row r="237" spans="2:65" s="13" customFormat="1" ht="11.25">
      <c r="B237" s="199"/>
      <c r="C237" s="200"/>
      <c r="D237" s="191" t="s">
        <v>160</v>
      </c>
      <c r="E237" s="201" t="s">
        <v>1</v>
      </c>
      <c r="F237" s="202" t="s">
        <v>1153</v>
      </c>
      <c r="G237" s="200"/>
      <c r="H237" s="203">
        <v>7.7</v>
      </c>
      <c r="I237" s="200"/>
      <c r="J237" s="200"/>
      <c r="K237" s="200"/>
      <c r="L237" s="204"/>
      <c r="M237" s="205"/>
      <c r="N237" s="206"/>
      <c r="O237" s="206"/>
      <c r="P237" s="206"/>
      <c r="Q237" s="206"/>
      <c r="R237" s="206"/>
      <c r="S237" s="206"/>
      <c r="T237" s="207"/>
      <c r="AT237" s="208" t="s">
        <v>160</v>
      </c>
      <c r="AU237" s="208" t="s">
        <v>80</v>
      </c>
      <c r="AV237" s="13" t="s">
        <v>80</v>
      </c>
      <c r="AW237" s="13" t="s">
        <v>27</v>
      </c>
      <c r="AX237" s="13" t="s">
        <v>71</v>
      </c>
      <c r="AY237" s="208" t="s">
        <v>151</v>
      </c>
    </row>
    <row r="238" spans="2:65" s="14" customFormat="1" ht="11.25">
      <c r="B238" s="209"/>
      <c r="C238" s="210"/>
      <c r="D238" s="191" t="s">
        <v>160</v>
      </c>
      <c r="E238" s="211" t="s">
        <v>1</v>
      </c>
      <c r="F238" s="212" t="s">
        <v>165</v>
      </c>
      <c r="G238" s="210"/>
      <c r="H238" s="213">
        <v>7.7</v>
      </c>
      <c r="I238" s="210"/>
      <c r="J238" s="210"/>
      <c r="K238" s="210"/>
      <c r="L238" s="214"/>
      <c r="M238" s="215"/>
      <c r="N238" s="216"/>
      <c r="O238" s="216"/>
      <c r="P238" s="216"/>
      <c r="Q238" s="216"/>
      <c r="R238" s="216"/>
      <c r="S238" s="216"/>
      <c r="T238" s="217"/>
      <c r="AT238" s="218" t="s">
        <v>160</v>
      </c>
      <c r="AU238" s="218" t="s">
        <v>80</v>
      </c>
      <c r="AV238" s="14" t="s">
        <v>158</v>
      </c>
      <c r="AW238" s="14" t="s">
        <v>27</v>
      </c>
      <c r="AX238" s="14" t="s">
        <v>78</v>
      </c>
      <c r="AY238" s="218" t="s">
        <v>151</v>
      </c>
    </row>
    <row r="239" spans="2:65" s="1" customFormat="1" ht="24" customHeight="1">
      <c r="B239" s="31"/>
      <c r="C239" s="177" t="s">
        <v>394</v>
      </c>
      <c r="D239" s="177" t="s">
        <v>153</v>
      </c>
      <c r="E239" s="178" t="s">
        <v>1036</v>
      </c>
      <c r="F239" s="179" t="s">
        <v>1037</v>
      </c>
      <c r="G239" s="180" t="s">
        <v>369</v>
      </c>
      <c r="H239" s="181">
        <v>1</v>
      </c>
      <c r="I239" s="182"/>
      <c r="J239" s="182">
        <f t="shared" ref="J239:J244" si="0">ROUND(I239*H239,2)</f>
        <v>0</v>
      </c>
      <c r="K239" s="179" t="s">
        <v>383</v>
      </c>
      <c r="L239" s="35"/>
      <c r="M239" s="183" t="s">
        <v>1</v>
      </c>
      <c r="N239" s="184" t="s">
        <v>36</v>
      </c>
      <c r="O239" s="185">
        <v>0.71699999999999997</v>
      </c>
      <c r="P239" s="185">
        <f t="shared" ref="P239:P244" si="1">O239*H239</f>
        <v>0.71699999999999997</v>
      </c>
      <c r="Q239" s="185">
        <v>0</v>
      </c>
      <c r="R239" s="185">
        <f t="shared" ref="R239:R244" si="2">Q239*H239</f>
        <v>0</v>
      </c>
      <c r="S239" s="185">
        <v>0</v>
      </c>
      <c r="T239" s="186">
        <f t="shared" ref="T239:T244" si="3">S239*H239</f>
        <v>0</v>
      </c>
      <c r="AR239" s="187" t="s">
        <v>158</v>
      </c>
      <c r="AT239" s="187" t="s">
        <v>153</v>
      </c>
      <c r="AU239" s="187" t="s">
        <v>80</v>
      </c>
      <c r="AY239" s="17" t="s">
        <v>151</v>
      </c>
      <c r="BE239" s="188">
        <f t="shared" ref="BE239:BE244" si="4">IF(N239="základní",J239,0)</f>
        <v>0</v>
      </c>
      <c r="BF239" s="188">
        <f t="shared" ref="BF239:BF244" si="5">IF(N239="snížená",J239,0)</f>
        <v>0</v>
      </c>
      <c r="BG239" s="188">
        <f t="shared" ref="BG239:BG244" si="6">IF(N239="zákl. přenesená",J239,0)</f>
        <v>0</v>
      </c>
      <c r="BH239" s="188">
        <f t="shared" ref="BH239:BH244" si="7">IF(N239="sníž. přenesená",J239,0)</f>
        <v>0</v>
      </c>
      <c r="BI239" s="188">
        <f t="shared" ref="BI239:BI244" si="8">IF(N239="nulová",J239,0)</f>
        <v>0</v>
      </c>
      <c r="BJ239" s="17" t="s">
        <v>78</v>
      </c>
      <c r="BK239" s="188">
        <f t="shared" ref="BK239:BK244" si="9">ROUND(I239*H239,2)</f>
        <v>0</v>
      </c>
      <c r="BL239" s="17" t="s">
        <v>158</v>
      </c>
      <c r="BM239" s="187" t="s">
        <v>1154</v>
      </c>
    </row>
    <row r="240" spans="2:65" s="1" customFormat="1" ht="16.5" customHeight="1">
      <c r="B240" s="31"/>
      <c r="C240" s="219" t="s">
        <v>630</v>
      </c>
      <c r="D240" s="219" t="s">
        <v>279</v>
      </c>
      <c r="E240" s="220" t="s">
        <v>1039</v>
      </c>
      <c r="F240" s="221" t="s">
        <v>1040</v>
      </c>
      <c r="G240" s="222" t="s">
        <v>369</v>
      </c>
      <c r="H240" s="223">
        <v>1</v>
      </c>
      <c r="I240" s="224"/>
      <c r="J240" s="224">
        <f t="shared" si="0"/>
        <v>0</v>
      </c>
      <c r="K240" s="221" t="s">
        <v>383</v>
      </c>
      <c r="L240" s="225"/>
      <c r="M240" s="226" t="s">
        <v>1</v>
      </c>
      <c r="N240" s="227" t="s">
        <v>36</v>
      </c>
      <c r="O240" s="185">
        <v>0</v>
      </c>
      <c r="P240" s="185">
        <f t="shared" si="1"/>
        <v>0</v>
      </c>
      <c r="Q240" s="185">
        <v>7.9000000000000001E-4</v>
      </c>
      <c r="R240" s="185">
        <f t="shared" si="2"/>
        <v>7.9000000000000001E-4</v>
      </c>
      <c r="S240" s="185">
        <v>0</v>
      </c>
      <c r="T240" s="186">
        <f t="shared" si="3"/>
        <v>0</v>
      </c>
      <c r="AR240" s="187" t="s">
        <v>177</v>
      </c>
      <c r="AT240" s="187" t="s">
        <v>279</v>
      </c>
      <c r="AU240" s="187" t="s">
        <v>80</v>
      </c>
      <c r="AY240" s="17" t="s">
        <v>151</v>
      </c>
      <c r="BE240" s="188">
        <f t="shared" si="4"/>
        <v>0</v>
      </c>
      <c r="BF240" s="188">
        <f t="shared" si="5"/>
        <v>0</v>
      </c>
      <c r="BG240" s="188">
        <f t="shared" si="6"/>
        <v>0</v>
      </c>
      <c r="BH240" s="188">
        <f t="shared" si="7"/>
        <v>0</v>
      </c>
      <c r="BI240" s="188">
        <f t="shared" si="8"/>
        <v>0</v>
      </c>
      <c r="BJ240" s="17" t="s">
        <v>78</v>
      </c>
      <c r="BK240" s="188">
        <f t="shared" si="9"/>
        <v>0</v>
      </c>
      <c r="BL240" s="17" t="s">
        <v>158</v>
      </c>
      <c r="BM240" s="187" t="s">
        <v>1155</v>
      </c>
    </row>
    <row r="241" spans="2:65" s="1" customFormat="1" ht="24" customHeight="1">
      <c r="B241" s="31"/>
      <c r="C241" s="177" t="s">
        <v>634</v>
      </c>
      <c r="D241" s="177" t="s">
        <v>153</v>
      </c>
      <c r="E241" s="178" t="s">
        <v>1042</v>
      </c>
      <c r="F241" s="179" t="s">
        <v>1043</v>
      </c>
      <c r="G241" s="180" t="s">
        <v>369</v>
      </c>
      <c r="H241" s="181">
        <v>1</v>
      </c>
      <c r="I241" s="182"/>
      <c r="J241" s="182">
        <f t="shared" si="0"/>
        <v>0</v>
      </c>
      <c r="K241" s="179" t="s">
        <v>157</v>
      </c>
      <c r="L241" s="35"/>
      <c r="M241" s="183" t="s">
        <v>1</v>
      </c>
      <c r="N241" s="184" t="s">
        <v>36</v>
      </c>
      <c r="O241" s="185">
        <v>0.38400000000000001</v>
      </c>
      <c r="P241" s="185">
        <f t="shared" si="1"/>
        <v>0.38400000000000001</v>
      </c>
      <c r="Q241" s="185">
        <v>2.0000000000000002E-5</v>
      </c>
      <c r="R241" s="185">
        <f t="shared" si="2"/>
        <v>2.0000000000000002E-5</v>
      </c>
      <c r="S241" s="185">
        <v>0</v>
      </c>
      <c r="T241" s="186">
        <f t="shared" si="3"/>
        <v>0</v>
      </c>
      <c r="AR241" s="187" t="s">
        <v>158</v>
      </c>
      <c r="AT241" s="187" t="s">
        <v>153</v>
      </c>
      <c r="AU241" s="187" t="s">
        <v>80</v>
      </c>
      <c r="AY241" s="17" t="s">
        <v>151</v>
      </c>
      <c r="BE241" s="188">
        <f t="shared" si="4"/>
        <v>0</v>
      </c>
      <c r="BF241" s="188">
        <f t="shared" si="5"/>
        <v>0</v>
      </c>
      <c r="BG241" s="188">
        <f t="shared" si="6"/>
        <v>0</v>
      </c>
      <c r="BH241" s="188">
        <f t="shared" si="7"/>
        <v>0</v>
      </c>
      <c r="BI241" s="188">
        <f t="shared" si="8"/>
        <v>0</v>
      </c>
      <c r="BJ241" s="17" t="s">
        <v>78</v>
      </c>
      <c r="BK241" s="188">
        <f t="shared" si="9"/>
        <v>0</v>
      </c>
      <c r="BL241" s="17" t="s">
        <v>158</v>
      </c>
      <c r="BM241" s="187" t="s">
        <v>1156</v>
      </c>
    </row>
    <row r="242" spans="2:65" s="1" customFormat="1" ht="16.5" customHeight="1">
      <c r="B242" s="31"/>
      <c r="C242" s="219" t="s">
        <v>636</v>
      </c>
      <c r="D242" s="219" t="s">
        <v>279</v>
      </c>
      <c r="E242" s="220" t="s">
        <v>1045</v>
      </c>
      <c r="F242" s="221" t="s">
        <v>1046</v>
      </c>
      <c r="G242" s="222" t="s">
        <v>369</v>
      </c>
      <c r="H242" s="223">
        <v>1</v>
      </c>
      <c r="I242" s="224"/>
      <c r="J242" s="224">
        <f t="shared" si="0"/>
        <v>0</v>
      </c>
      <c r="K242" s="221" t="s">
        <v>1</v>
      </c>
      <c r="L242" s="225"/>
      <c r="M242" s="226" t="s">
        <v>1</v>
      </c>
      <c r="N242" s="227" t="s">
        <v>36</v>
      </c>
      <c r="O242" s="185">
        <v>0</v>
      </c>
      <c r="P242" s="185">
        <f t="shared" si="1"/>
        <v>0</v>
      </c>
      <c r="Q242" s="185">
        <v>0</v>
      </c>
      <c r="R242" s="185">
        <f t="shared" si="2"/>
        <v>0</v>
      </c>
      <c r="S242" s="185">
        <v>0</v>
      </c>
      <c r="T242" s="186">
        <f t="shared" si="3"/>
        <v>0</v>
      </c>
      <c r="AR242" s="187" t="s">
        <v>177</v>
      </c>
      <c r="AT242" s="187" t="s">
        <v>279</v>
      </c>
      <c r="AU242" s="187" t="s">
        <v>80</v>
      </c>
      <c r="AY242" s="17" t="s">
        <v>151</v>
      </c>
      <c r="BE242" s="188">
        <f t="shared" si="4"/>
        <v>0</v>
      </c>
      <c r="BF242" s="188">
        <f t="shared" si="5"/>
        <v>0</v>
      </c>
      <c r="BG242" s="188">
        <f t="shared" si="6"/>
        <v>0</v>
      </c>
      <c r="BH242" s="188">
        <f t="shared" si="7"/>
        <v>0</v>
      </c>
      <c r="BI242" s="188">
        <f t="shared" si="8"/>
        <v>0</v>
      </c>
      <c r="BJ242" s="17" t="s">
        <v>78</v>
      </c>
      <c r="BK242" s="188">
        <f t="shared" si="9"/>
        <v>0</v>
      </c>
      <c r="BL242" s="17" t="s">
        <v>158</v>
      </c>
      <c r="BM242" s="187" t="s">
        <v>1157</v>
      </c>
    </row>
    <row r="243" spans="2:65" s="1" customFormat="1" ht="16.5" customHeight="1">
      <c r="B243" s="31"/>
      <c r="C243" s="219" t="s">
        <v>329</v>
      </c>
      <c r="D243" s="219" t="s">
        <v>279</v>
      </c>
      <c r="E243" s="220" t="s">
        <v>1048</v>
      </c>
      <c r="F243" s="221" t="s">
        <v>1049</v>
      </c>
      <c r="G243" s="222" t="s">
        <v>369</v>
      </c>
      <c r="H243" s="223">
        <v>1</v>
      </c>
      <c r="I243" s="224"/>
      <c r="J243" s="224">
        <f t="shared" si="0"/>
        <v>0</v>
      </c>
      <c r="K243" s="221" t="s">
        <v>1</v>
      </c>
      <c r="L243" s="225"/>
      <c r="M243" s="226" t="s">
        <v>1</v>
      </c>
      <c r="N243" s="227" t="s">
        <v>36</v>
      </c>
      <c r="O243" s="185">
        <v>0</v>
      </c>
      <c r="P243" s="185">
        <f t="shared" si="1"/>
        <v>0</v>
      </c>
      <c r="Q243" s="185">
        <v>0</v>
      </c>
      <c r="R243" s="185">
        <f t="shared" si="2"/>
        <v>0</v>
      </c>
      <c r="S243" s="185">
        <v>0</v>
      </c>
      <c r="T243" s="186">
        <f t="shared" si="3"/>
        <v>0</v>
      </c>
      <c r="AR243" s="187" t="s">
        <v>177</v>
      </c>
      <c r="AT243" s="187" t="s">
        <v>279</v>
      </c>
      <c r="AU243" s="187" t="s">
        <v>80</v>
      </c>
      <c r="AY243" s="17" t="s">
        <v>151</v>
      </c>
      <c r="BE243" s="188">
        <f t="shared" si="4"/>
        <v>0</v>
      </c>
      <c r="BF243" s="188">
        <f t="shared" si="5"/>
        <v>0</v>
      </c>
      <c r="BG243" s="188">
        <f t="shared" si="6"/>
        <v>0</v>
      </c>
      <c r="BH243" s="188">
        <f t="shared" si="7"/>
        <v>0</v>
      </c>
      <c r="BI243" s="188">
        <f t="shared" si="8"/>
        <v>0</v>
      </c>
      <c r="BJ243" s="17" t="s">
        <v>78</v>
      </c>
      <c r="BK243" s="188">
        <f t="shared" si="9"/>
        <v>0</v>
      </c>
      <c r="BL243" s="17" t="s">
        <v>158</v>
      </c>
      <c r="BM243" s="187" t="s">
        <v>1158</v>
      </c>
    </row>
    <row r="244" spans="2:65" s="1" customFormat="1" ht="24" customHeight="1">
      <c r="B244" s="31"/>
      <c r="C244" s="177" t="s">
        <v>335</v>
      </c>
      <c r="D244" s="177" t="s">
        <v>153</v>
      </c>
      <c r="E244" s="178" t="s">
        <v>494</v>
      </c>
      <c r="F244" s="179" t="s">
        <v>495</v>
      </c>
      <c r="G244" s="180" t="s">
        <v>173</v>
      </c>
      <c r="H244" s="181">
        <v>7.7</v>
      </c>
      <c r="I244" s="182"/>
      <c r="J244" s="182">
        <f t="shared" si="0"/>
        <v>0</v>
      </c>
      <c r="K244" s="179" t="s">
        <v>157</v>
      </c>
      <c r="L244" s="35"/>
      <c r="M244" s="183" t="s">
        <v>1</v>
      </c>
      <c r="N244" s="184" t="s">
        <v>36</v>
      </c>
      <c r="O244" s="185">
        <v>0.105</v>
      </c>
      <c r="P244" s="185">
        <f t="shared" si="1"/>
        <v>0.8085</v>
      </c>
      <c r="Q244" s="185">
        <v>0</v>
      </c>
      <c r="R244" s="185">
        <f t="shared" si="2"/>
        <v>0</v>
      </c>
      <c r="S244" s="185">
        <v>0</v>
      </c>
      <c r="T244" s="186">
        <f t="shared" si="3"/>
        <v>0</v>
      </c>
      <c r="AR244" s="187" t="s">
        <v>158</v>
      </c>
      <c r="AT244" s="187" t="s">
        <v>153</v>
      </c>
      <c r="AU244" s="187" t="s">
        <v>80</v>
      </c>
      <c r="AY244" s="17" t="s">
        <v>151</v>
      </c>
      <c r="BE244" s="188">
        <f t="shared" si="4"/>
        <v>0</v>
      </c>
      <c r="BF244" s="188">
        <f t="shared" si="5"/>
        <v>0</v>
      </c>
      <c r="BG244" s="188">
        <f t="shared" si="6"/>
        <v>0</v>
      </c>
      <c r="BH244" s="188">
        <f t="shared" si="7"/>
        <v>0</v>
      </c>
      <c r="BI244" s="188">
        <f t="shared" si="8"/>
        <v>0</v>
      </c>
      <c r="BJ244" s="17" t="s">
        <v>78</v>
      </c>
      <c r="BK244" s="188">
        <f t="shared" si="9"/>
        <v>0</v>
      </c>
      <c r="BL244" s="17" t="s">
        <v>158</v>
      </c>
      <c r="BM244" s="187" t="s">
        <v>1159</v>
      </c>
    </row>
    <row r="245" spans="2:65" s="12" customFormat="1" ht="11.25">
      <c r="B245" s="189"/>
      <c r="C245" s="190"/>
      <c r="D245" s="191" t="s">
        <v>160</v>
      </c>
      <c r="E245" s="192" t="s">
        <v>1</v>
      </c>
      <c r="F245" s="193" t="s">
        <v>475</v>
      </c>
      <c r="G245" s="190"/>
      <c r="H245" s="192" t="s">
        <v>1</v>
      </c>
      <c r="I245" s="190"/>
      <c r="J245" s="190"/>
      <c r="K245" s="190"/>
      <c r="L245" s="194"/>
      <c r="M245" s="195"/>
      <c r="N245" s="196"/>
      <c r="O245" s="196"/>
      <c r="P245" s="196"/>
      <c r="Q245" s="196"/>
      <c r="R245" s="196"/>
      <c r="S245" s="196"/>
      <c r="T245" s="197"/>
      <c r="AT245" s="198" t="s">
        <v>160</v>
      </c>
      <c r="AU245" s="198" t="s">
        <v>80</v>
      </c>
      <c r="AV245" s="12" t="s">
        <v>78</v>
      </c>
      <c r="AW245" s="12" t="s">
        <v>27</v>
      </c>
      <c r="AX245" s="12" t="s">
        <v>71</v>
      </c>
      <c r="AY245" s="198" t="s">
        <v>151</v>
      </c>
    </row>
    <row r="246" spans="2:65" s="13" customFormat="1" ht="11.25">
      <c r="B246" s="199"/>
      <c r="C246" s="200"/>
      <c r="D246" s="191" t="s">
        <v>160</v>
      </c>
      <c r="E246" s="201" t="s">
        <v>1</v>
      </c>
      <c r="F246" s="202" t="s">
        <v>1153</v>
      </c>
      <c r="G246" s="200"/>
      <c r="H246" s="203">
        <v>7.7</v>
      </c>
      <c r="I246" s="200"/>
      <c r="J246" s="200"/>
      <c r="K246" s="200"/>
      <c r="L246" s="204"/>
      <c r="M246" s="205"/>
      <c r="N246" s="206"/>
      <c r="O246" s="206"/>
      <c r="P246" s="206"/>
      <c r="Q246" s="206"/>
      <c r="R246" s="206"/>
      <c r="S246" s="206"/>
      <c r="T246" s="207"/>
      <c r="AT246" s="208" t="s">
        <v>160</v>
      </c>
      <c r="AU246" s="208" t="s">
        <v>80</v>
      </c>
      <c r="AV246" s="13" t="s">
        <v>80</v>
      </c>
      <c r="AW246" s="13" t="s">
        <v>27</v>
      </c>
      <c r="AX246" s="13" t="s">
        <v>71</v>
      </c>
      <c r="AY246" s="208" t="s">
        <v>151</v>
      </c>
    </row>
    <row r="247" spans="2:65" s="14" customFormat="1" ht="11.25">
      <c r="B247" s="209"/>
      <c r="C247" s="210"/>
      <c r="D247" s="191" t="s">
        <v>160</v>
      </c>
      <c r="E247" s="211" t="s">
        <v>1</v>
      </c>
      <c r="F247" s="212" t="s">
        <v>165</v>
      </c>
      <c r="G247" s="210"/>
      <c r="H247" s="213">
        <v>7.7</v>
      </c>
      <c r="I247" s="210"/>
      <c r="J247" s="210"/>
      <c r="K247" s="210"/>
      <c r="L247" s="214"/>
      <c r="M247" s="215"/>
      <c r="N247" s="216"/>
      <c r="O247" s="216"/>
      <c r="P247" s="216"/>
      <c r="Q247" s="216"/>
      <c r="R247" s="216"/>
      <c r="S247" s="216"/>
      <c r="T247" s="217"/>
      <c r="AT247" s="218" t="s">
        <v>160</v>
      </c>
      <c r="AU247" s="218" t="s">
        <v>80</v>
      </c>
      <c r="AV247" s="14" t="s">
        <v>158</v>
      </c>
      <c r="AW247" s="14" t="s">
        <v>27</v>
      </c>
      <c r="AX247" s="14" t="s">
        <v>78</v>
      </c>
      <c r="AY247" s="218" t="s">
        <v>151</v>
      </c>
    </row>
    <row r="248" spans="2:65" s="1" customFormat="1" ht="16.5" customHeight="1">
      <c r="B248" s="31"/>
      <c r="C248" s="177" t="s">
        <v>339</v>
      </c>
      <c r="D248" s="177" t="s">
        <v>153</v>
      </c>
      <c r="E248" s="178" t="s">
        <v>498</v>
      </c>
      <c r="F248" s="179" t="s">
        <v>499</v>
      </c>
      <c r="G248" s="180" t="s">
        <v>369</v>
      </c>
      <c r="H248" s="181">
        <v>1</v>
      </c>
      <c r="I248" s="182"/>
      <c r="J248" s="182">
        <f>ROUND(I248*H248,2)</f>
        <v>0</v>
      </c>
      <c r="K248" s="179" t="s">
        <v>370</v>
      </c>
      <c r="L248" s="35"/>
      <c r="M248" s="183" t="s">
        <v>1</v>
      </c>
      <c r="N248" s="184" t="s">
        <v>36</v>
      </c>
      <c r="O248" s="185">
        <v>0.33600000000000002</v>
      </c>
      <c r="P248" s="185">
        <f>O248*H248</f>
        <v>0.33600000000000002</v>
      </c>
      <c r="Q248" s="185">
        <v>3.1E-4</v>
      </c>
      <c r="R248" s="185">
        <f>Q248*H248</f>
        <v>3.1E-4</v>
      </c>
      <c r="S248" s="185">
        <v>0</v>
      </c>
      <c r="T248" s="186">
        <f>S248*H248</f>
        <v>0</v>
      </c>
      <c r="AR248" s="187" t="s">
        <v>158</v>
      </c>
      <c r="AT248" s="187" t="s">
        <v>153</v>
      </c>
      <c r="AU248" s="187" t="s">
        <v>80</v>
      </c>
      <c r="AY248" s="17" t="s">
        <v>151</v>
      </c>
      <c r="BE248" s="188">
        <f>IF(N248="základní",J248,0)</f>
        <v>0</v>
      </c>
      <c r="BF248" s="188">
        <f>IF(N248="snížená",J248,0)</f>
        <v>0</v>
      </c>
      <c r="BG248" s="188">
        <f>IF(N248="zákl. přenesená",J248,0)</f>
        <v>0</v>
      </c>
      <c r="BH248" s="188">
        <f>IF(N248="sníž. přenesená",J248,0)</f>
        <v>0</v>
      </c>
      <c r="BI248" s="188">
        <f>IF(N248="nulová",J248,0)</f>
        <v>0</v>
      </c>
      <c r="BJ248" s="17" t="s">
        <v>78</v>
      </c>
      <c r="BK248" s="188">
        <f>ROUND(I248*H248,2)</f>
        <v>0</v>
      </c>
      <c r="BL248" s="17" t="s">
        <v>158</v>
      </c>
      <c r="BM248" s="187" t="s">
        <v>1160</v>
      </c>
    </row>
    <row r="249" spans="2:65" s="12" customFormat="1" ht="11.25">
      <c r="B249" s="189"/>
      <c r="C249" s="190"/>
      <c r="D249" s="191" t="s">
        <v>160</v>
      </c>
      <c r="E249" s="192" t="s">
        <v>1</v>
      </c>
      <c r="F249" s="193" t="s">
        <v>501</v>
      </c>
      <c r="G249" s="190"/>
      <c r="H249" s="192" t="s">
        <v>1</v>
      </c>
      <c r="I249" s="190"/>
      <c r="J249" s="190"/>
      <c r="K249" s="190"/>
      <c r="L249" s="194"/>
      <c r="M249" s="195"/>
      <c r="N249" s="196"/>
      <c r="O249" s="196"/>
      <c r="P249" s="196"/>
      <c r="Q249" s="196"/>
      <c r="R249" s="196"/>
      <c r="S249" s="196"/>
      <c r="T249" s="197"/>
      <c r="AT249" s="198" t="s">
        <v>160</v>
      </c>
      <c r="AU249" s="198" t="s">
        <v>80</v>
      </c>
      <c r="AV249" s="12" t="s">
        <v>78</v>
      </c>
      <c r="AW249" s="12" t="s">
        <v>27</v>
      </c>
      <c r="AX249" s="12" t="s">
        <v>71</v>
      </c>
      <c r="AY249" s="198" t="s">
        <v>151</v>
      </c>
    </row>
    <row r="250" spans="2:65" s="13" customFormat="1" ht="11.25">
      <c r="B250" s="199"/>
      <c r="C250" s="200"/>
      <c r="D250" s="191" t="s">
        <v>160</v>
      </c>
      <c r="E250" s="201" t="s">
        <v>1</v>
      </c>
      <c r="F250" s="202" t="s">
        <v>78</v>
      </c>
      <c r="G250" s="200"/>
      <c r="H250" s="203">
        <v>1</v>
      </c>
      <c r="I250" s="200"/>
      <c r="J250" s="200"/>
      <c r="K250" s="200"/>
      <c r="L250" s="204"/>
      <c r="M250" s="205"/>
      <c r="N250" s="206"/>
      <c r="O250" s="206"/>
      <c r="P250" s="206"/>
      <c r="Q250" s="206"/>
      <c r="R250" s="206"/>
      <c r="S250" s="206"/>
      <c r="T250" s="207"/>
      <c r="AT250" s="208" t="s">
        <v>160</v>
      </c>
      <c r="AU250" s="208" t="s">
        <v>80</v>
      </c>
      <c r="AV250" s="13" t="s">
        <v>80</v>
      </c>
      <c r="AW250" s="13" t="s">
        <v>27</v>
      </c>
      <c r="AX250" s="13" t="s">
        <v>71</v>
      </c>
      <c r="AY250" s="208" t="s">
        <v>151</v>
      </c>
    </row>
    <row r="251" spans="2:65" s="14" customFormat="1" ht="11.25">
      <c r="B251" s="209"/>
      <c r="C251" s="210"/>
      <c r="D251" s="191" t="s">
        <v>160</v>
      </c>
      <c r="E251" s="211" t="s">
        <v>1</v>
      </c>
      <c r="F251" s="212" t="s">
        <v>165</v>
      </c>
      <c r="G251" s="210"/>
      <c r="H251" s="213">
        <v>1</v>
      </c>
      <c r="I251" s="210"/>
      <c r="J251" s="210"/>
      <c r="K251" s="210"/>
      <c r="L251" s="214"/>
      <c r="M251" s="215"/>
      <c r="N251" s="216"/>
      <c r="O251" s="216"/>
      <c r="P251" s="216"/>
      <c r="Q251" s="216"/>
      <c r="R251" s="216"/>
      <c r="S251" s="216"/>
      <c r="T251" s="217"/>
      <c r="AT251" s="218" t="s">
        <v>160</v>
      </c>
      <c r="AU251" s="218" t="s">
        <v>80</v>
      </c>
      <c r="AV251" s="14" t="s">
        <v>158</v>
      </c>
      <c r="AW251" s="14" t="s">
        <v>27</v>
      </c>
      <c r="AX251" s="14" t="s">
        <v>78</v>
      </c>
      <c r="AY251" s="218" t="s">
        <v>151</v>
      </c>
    </row>
    <row r="252" spans="2:65" s="1" customFormat="1" ht="16.5" customHeight="1">
      <c r="B252" s="31"/>
      <c r="C252" s="177" t="s">
        <v>343</v>
      </c>
      <c r="D252" s="177" t="s">
        <v>153</v>
      </c>
      <c r="E252" s="178" t="s">
        <v>503</v>
      </c>
      <c r="F252" s="179" t="s">
        <v>504</v>
      </c>
      <c r="G252" s="180" t="s">
        <v>173</v>
      </c>
      <c r="H252" s="181">
        <v>10</v>
      </c>
      <c r="I252" s="182"/>
      <c r="J252" s="182">
        <f>ROUND(I252*H252,2)</f>
        <v>0</v>
      </c>
      <c r="K252" s="179" t="s">
        <v>157</v>
      </c>
      <c r="L252" s="35"/>
      <c r="M252" s="183" t="s">
        <v>1</v>
      </c>
      <c r="N252" s="184" t="s">
        <v>36</v>
      </c>
      <c r="O252" s="185">
        <v>5.3999999999999999E-2</v>
      </c>
      <c r="P252" s="185">
        <f>O252*H252</f>
        <v>0.54</v>
      </c>
      <c r="Q252" s="185">
        <v>1.9000000000000001E-4</v>
      </c>
      <c r="R252" s="185">
        <f>Q252*H252</f>
        <v>1.9000000000000002E-3</v>
      </c>
      <c r="S252" s="185">
        <v>0</v>
      </c>
      <c r="T252" s="186">
        <f>S252*H252</f>
        <v>0</v>
      </c>
      <c r="AR252" s="187" t="s">
        <v>158</v>
      </c>
      <c r="AT252" s="187" t="s">
        <v>153</v>
      </c>
      <c r="AU252" s="187" t="s">
        <v>80</v>
      </c>
      <c r="AY252" s="17" t="s">
        <v>151</v>
      </c>
      <c r="BE252" s="188">
        <f>IF(N252="základní",J252,0)</f>
        <v>0</v>
      </c>
      <c r="BF252" s="188">
        <f>IF(N252="snížená",J252,0)</f>
        <v>0</v>
      </c>
      <c r="BG252" s="188">
        <f>IF(N252="zákl. přenesená",J252,0)</f>
        <v>0</v>
      </c>
      <c r="BH252" s="188">
        <f>IF(N252="sníž. přenesená",J252,0)</f>
        <v>0</v>
      </c>
      <c r="BI252" s="188">
        <f>IF(N252="nulová",J252,0)</f>
        <v>0</v>
      </c>
      <c r="BJ252" s="17" t="s">
        <v>78</v>
      </c>
      <c r="BK252" s="188">
        <f>ROUND(I252*H252,2)</f>
        <v>0</v>
      </c>
      <c r="BL252" s="17" t="s">
        <v>158</v>
      </c>
      <c r="BM252" s="187" t="s">
        <v>1161</v>
      </c>
    </row>
    <row r="253" spans="2:65" s="1" customFormat="1" ht="16.5" customHeight="1">
      <c r="B253" s="31"/>
      <c r="C253" s="177" t="s">
        <v>352</v>
      </c>
      <c r="D253" s="177" t="s">
        <v>153</v>
      </c>
      <c r="E253" s="178" t="s">
        <v>511</v>
      </c>
      <c r="F253" s="179" t="s">
        <v>512</v>
      </c>
      <c r="G253" s="180" t="s">
        <v>173</v>
      </c>
      <c r="H253" s="181">
        <v>10</v>
      </c>
      <c r="I253" s="182"/>
      <c r="J253" s="182">
        <f>ROUND(I253*H253,2)</f>
        <v>0</v>
      </c>
      <c r="K253" s="179" t="s">
        <v>157</v>
      </c>
      <c r="L253" s="35"/>
      <c r="M253" s="183" t="s">
        <v>1</v>
      </c>
      <c r="N253" s="184" t="s">
        <v>36</v>
      </c>
      <c r="O253" s="185">
        <v>2.5000000000000001E-2</v>
      </c>
      <c r="P253" s="185">
        <f>O253*H253</f>
        <v>0.25</v>
      </c>
      <c r="Q253" s="185">
        <v>9.0000000000000006E-5</v>
      </c>
      <c r="R253" s="185">
        <f>Q253*H253</f>
        <v>9.0000000000000008E-4</v>
      </c>
      <c r="S253" s="185">
        <v>0</v>
      </c>
      <c r="T253" s="186">
        <f>S253*H253</f>
        <v>0</v>
      </c>
      <c r="AR253" s="187" t="s">
        <v>158</v>
      </c>
      <c r="AT253" s="187" t="s">
        <v>153</v>
      </c>
      <c r="AU253" s="187" t="s">
        <v>80</v>
      </c>
      <c r="AY253" s="17" t="s">
        <v>151</v>
      </c>
      <c r="BE253" s="188">
        <f>IF(N253="základní",J253,0)</f>
        <v>0</v>
      </c>
      <c r="BF253" s="188">
        <f>IF(N253="snížená",J253,0)</f>
        <v>0</v>
      </c>
      <c r="BG253" s="188">
        <f>IF(N253="zákl. přenesená",J253,0)</f>
        <v>0</v>
      </c>
      <c r="BH253" s="188">
        <f>IF(N253="sníž. přenesená",J253,0)</f>
        <v>0</v>
      </c>
      <c r="BI253" s="188">
        <f>IF(N253="nulová",J253,0)</f>
        <v>0</v>
      </c>
      <c r="BJ253" s="17" t="s">
        <v>78</v>
      </c>
      <c r="BK253" s="188">
        <f>ROUND(I253*H253,2)</f>
        <v>0</v>
      </c>
      <c r="BL253" s="17" t="s">
        <v>158</v>
      </c>
      <c r="BM253" s="187" t="s">
        <v>1162</v>
      </c>
    </row>
    <row r="254" spans="2:65" s="11" customFormat="1" ht="22.9" customHeight="1">
      <c r="B254" s="162"/>
      <c r="C254" s="163"/>
      <c r="D254" s="164" t="s">
        <v>70</v>
      </c>
      <c r="E254" s="175" t="s">
        <v>184</v>
      </c>
      <c r="F254" s="175" t="s">
        <v>515</v>
      </c>
      <c r="G254" s="163"/>
      <c r="H254" s="163"/>
      <c r="I254" s="163"/>
      <c r="J254" s="176">
        <f>BK254</f>
        <v>0</v>
      </c>
      <c r="K254" s="163"/>
      <c r="L254" s="167"/>
      <c r="M254" s="168"/>
      <c r="N254" s="169"/>
      <c r="O254" s="169"/>
      <c r="P254" s="170">
        <f>P255+SUM(P256:P279)</f>
        <v>4.4004139999999996</v>
      </c>
      <c r="Q254" s="169"/>
      <c r="R254" s="170">
        <f>R255+SUM(R256:R279)</f>
        <v>0</v>
      </c>
      <c r="S254" s="169"/>
      <c r="T254" s="171">
        <f>T255+SUM(T256:T279)</f>
        <v>1.95E-2</v>
      </c>
      <c r="AR254" s="172" t="s">
        <v>78</v>
      </c>
      <c r="AT254" s="173" t="s">
        <v>70</v>
      </c>
      <c r="AU254" s="173" t="s">
        <v>78</v>
      </c>
      <c r="AY254" s="172" t="s">
        <v>151</v>
      </c>
      <c r="BK254" s="174">
        <f>BK255+SUM(BK256:BK279)</f>
        <v>0</v>
      </c>
    </row>
    <row r="255" spans="2:65" s="1" customFormat="1" ht="16.5" customHeight="1">
      <c r="B255" s="31"/>
      <c r="C255" s="177" t="s">
        <v>360</v>
      </c>
      <c r="D255" s="177" t="s">
        <v>153</v>
      </c>
      <c r="E255" s="178" t="s">
        <v>1055</v>
      </c>
      <c r="F255" s="179" t="s">
        <v>1056</v>
      </c>
      <c r="G255" s="180" t="s">
        <v>173</v>
      </c>
      <c r="H255" s="181">
        <v>9</v>
      </c>
      <c r="I255" s="182"/>
      <c r="J255" s="182">
        <f>ROUND(I255*H255,2)</f>
        <v>0</v>
      </c>
      <c r="K255" s="179" t="s">
        <v>230</v>
      </c>
      <c r="L255" s="35"/>
      <c r="M255" s="183" t="s">
        <v>1</v>
      </c>
      <c r="N255" s="184" t="s">
        <v>36</v>
      </c>
      <c r="O255" s="185">
        <v>0.307</v>
      </c>
      <c r="P255" s="185">
        <f>O255*H255</f>
        <v>2.7629999999999999</v>
      </c>
      <c r="Q255" s="185">
        <v>0</v>
      </c>
      <c r="R255" s="185">
        <f>Q255*H255</f>
        <v>0</v>
      </c>
      <c r="S255" s="185">
        <v>0</v>
      </c>
      <c r="T255" s="186">
        <f>S255*H255</f>
        <v>0</v>
      </c>
      <c r="AR255" s="187" t="s">
        <v>158</v>
      </c>
      <c r="AT255" s="187" t="s">
        <v>153</v>
      </c>
      <c r="AU255" s="187" t="s">
        <v>80</v>
      </c>
      <c r="AY255" s="17" t="s">
        <v>151</v>
      </c>
      <c r="BE255" s="188">
        <f>IF(N255="základní",J255,0)</f>
        <v>0</v>
      </c>
      <c r="BF255" s="188">
        <f>IF(N255="snížená",J255,0)</f>
        <v>0</v>
      </c>
      <c r="BG255" s="188">
        <f>IF(N255="zákl. přenesená",J255,0)</f>
        <v>0</v>
      </c>
      <c r="BH255" s="188">
        <f>IF(N255="sníž. přenesená",J255,0)</f>
        <v>0</v>
      </c>
      <c r="BI255" s="188">
        <f>IF(N255="nulová",J255,0)</f>
        <v>0</v>
      </c>
      <c r="BJ255" s="17" t="s">
        <v>78</v>
      </c>
      <c r="BK255" s="188">
        <f>ROUND(I255*H255,2)</f>
        <v>0</v>
      </c>
      <c r="BL255" s="17" t="s">
        <v>158</v>
      </c>
      <c r="BM255" s="187" t="s">
        <v>1163</v>
      </c>
    </row>
    <row r="256" spans="2:65" s="12" customFormat="1" ht="11.25">
      <c r="B256" s="189"/>
      <c r="C256" s="190"/>
      <c r="D256" s="191" t="s">
        <v>160</v>
      </c>
      <c r="E256" s="192" t="s">
        <v>1</v>
      </c>
      <c r="F256" s="193" t="s">
        <v>1058</v>
      </c>
      <c r="G256" s="190"/>
      <c r="H256" s="192" t="s">
        <v>1</v>
      </c>
      <c r="I256" s="190"/>
      <c r="J256" s="190"/>
      <c r="K256" s="190"/>
      <c r="L256" s="194"/>
      <c r="M256" s="195"/>
      <c r="N256" s="196"/>
      <c r="O256" s="196"/>
      <c r="P256" s="196"/>
      <c r="Q256" s="196"/>
      <c r="R256" s="196"/>
      <c r="S256" s="196"/>
      <c r="T256" s="197"/>
      <c r="AT256" s="198" t="s">
        <v>160</v>
      </c>
      <c r="AU256" s="198" t="s">
        <v>80</v>
      </c>
      <c r="AV256" s="12" t="s">
        <v>78</v>
      </c>
      <c r="AW256" s="12" t="s">
        <v>27</v>
      </c>
      <c r="AX256" s="12" t="s">
        <v>71</v>
      </c>
      <c r="AY256" s="198" t="s">
        <v>151</v>
      </c>
    </row>
    <row r="257" spans="2:65" s="13" customFormat="1" ht="11.25">
      <c r="B257" s="199"/>
      <c r="C257" s="200"/>
      <c r="D257" s="191" t="s">
        <v>160</v>
      </c>
      <c r="E257" s="201" t="s">
        <v>1</v>
      </c>
      <c r="F257" s="202" t="s">
        <v>1164</v>
      </c>
      <c r="G257" s="200"/>
      <c r="H257" s="203">
        <v>9</v>
      </c>
      <c r="I257" s="200"/>
      <c r="J257" s="200"/>
      <c r="K257" s="200"/>
      <c r="L257" s="204"/>
      <c r="M257" s="205"/>
      <c r="N257" s="206"/>
      <c r="O257" s="206"/>
      <c r="P257" s="206"/>
      <c r="Q257" s="206"/>
      <c r="R257" s="206"/>
      <c r="S257" s="206"/>
      <c r="T257" s="207"/>
      <c r="AT257" s="208" t="s">
        <v>160</v>
      </c>
      <c r="AU257" s="208" t="s">
        <v>80</v>
      </c>
      <c r="AV257" s="13" t="s">
        <v>80</v>
      </c>
      <c r="AW257" s="13" t="s">
        <v>27</v>
      </c>
      <c r="AX257" s="13" t="s">
        <v>71</v>
      </c>
      <c r="AY257" s="208" t="s">
        <v>151</v>
      </c>
    </row>
    <row r="258" spans="2:65" s="14" customFormat="1" ht="11.25">
      <c r="B258" s="209"/>
      <c r="C258" s="210"/>
      <c r="D258" s="191" t="s">
        <v>160</v>
      </c>
      <c r="E258" s="211" t="s">
        <v>1</v>
      </c>
      <c r="F258" s="212" t="s">
        <v>165</v>
      </c>
      <c r="G258" s="210"/>
      <c r="H258" s="213">
        <v>9</v>
      </c>
      <c r="I258" s="210"/>
      <c r="J258" s="210"/>
      <c r="K258" s="210"/>
      <c r="L258" s="214"/>
      <c r="M258" s="215"/>
      <c r="N258" s="216"/>
      <c r="O258" s="216"/>
      <c r="P258" s="216"/>
      <c r="Q258" s="216"/>
      <c r="R258" s="216"/>
      <c r="S258" s="216"/>
      <c r="T258" s="217"/>
      <c r="AT258" s="218" t="s">
        <v>160</v>
      </c>
      <c r="AU258" s="218" t="s">
        <v>80</v>
      </c>
      <c r="AV258" s="14" t="s">
        <v>158</v>
      </c>
      <c r="AW258" s="14" t="s">
        <v>27</v>
      </c>
      <c r="AX258" s="14" t="s">
        <v>78</v>
      </c>
      <c r="AY258" s="218" t="s">
        <v>151</v>
      </c>
    </row>
    <row r="259" spans="2:65" s="1" customFormat="1" ht="24" customHeight="1">
      <c r="B259" s="31"/>
      <c r="C259" s="177" t="s">
        <v>863</v>
      </c>
      <c r="D259" s="177" t="s">
        <v>153</v>
      </c>
      <c r="E259" s="178" t="s">
        <v>714</v>
      </c>
      <c r="F259" s="179" t="s">
        <v>715</v>
      </c>
      <c r="G259" s="180" t="s">
        <v>173</v>
      </c>
      <c r="H259" s="181">
        <v>1.5</v>
      </c>
      <c r="I259" s="182"/>
      <c r="J259" s="182">
        <f>ROUND(I259*H259,2)</f>
        <v>0</v>
      </c>
      <c r="K259" s="179" t="s">
        <v>157</v>
      </c>
      <c r="L259" s="35"/>
      <c r="M259" s="183" t="s">
        <v>1</v>
      </c>
      <c r="N259" s="184" t="s">
        <v>36</v>
      </c>
      <c r="O259" s="185">
        <v>0.13300000000000001</v>
      </c>
      <c r="P259" s="185">
        <f>O259*H259</f>
        <v>0.19950000000000001</v>
      </c>
      <c r="Q259" s="185">
        <v>0</v>
      </c>
      <c r="R259" s="185">
        <f>Q259*H259</f>
        <v>0</v>
      </c>
      <c r="S259" s="185">
        <v>1.2999999999999999E-2</v>
      </c>
      <c r="T259" s="186">
        <f>S259*H259</f>
        <v>1.95E-2</v>
      </c>
      <c r="AR259" s="187" t="s">
        <v>158</v>
      </c>
      <c r="AT259" s="187" t="s">
        <v>153</v>
      </c>
      <c r="AU259" s="187" t="s">
        <v>80</v>
      </c>
      <c r="AY259" s="17" t="s">
        <v>151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17" t="s">
        <v>78</v>
      </c>
      <c r="BK259" s="188">
        <f>ROUND(I259*H259,2)</f>
        <v>0</v>
      </c>
      <c r="BL259" s="17" t="s">
        <v>158</v>
      </c>
      <c r="BM259" s="187" t="s">
        <v>1165</v>
      </c>
    </row>
    <row r="260" spans="2:65" s="12" customFormat="1" ht="11.25">
      <c r="B260" s="189"/>
      <c r="C260" s="190"/>
      <c r="D260" s="191" t="s">
        <v>160</v>
      </c>
      <c r="E260" s="192" t="s">
        <v>1</v>
      </c>
      <c r="F260" s="193" t="s">
        <v>1061</v>
      </c>
      <c r="G260" s="190"/>
      <c r="H260" s="192" t="s">
        <v>1</v>
      </c>
      <c r="I260" s="190"/>
      <c r="J260" s="190"/>
      <c r="K260" s="190"/>
      <c r="L260" s="194"/>
      <c r="M260" s="195"/>
      <c r="N260" s="196"/>
      <c r="O260" s="196"/>
      <c r="P260" s="196"/>
      <c r="Q260" s="196"/>
      <c r="R260" s="196"/>
      <c r="S260" s="196"/>
      <c r="T260" s="197"/>
      <c r="AT260" s="198" t="s">
        <v>160</v>
      </c>
      <c r="AU260" s="198" t="s">
        <v>80</v>
      </c>
      <c r="AV260" s="12" t="s">
        <v>78</v>
      </c>
      <c r="AW260" s="12" t="s">
        <v>27</v>
      </c>
      <c r="AX260" s="12" t="s">
        <v>71</v>
      </c>
      <c r="AY260" s="198" t="s">
        <v>151</v>
      </c>
    </row>
    <row r="261" spans="2:65" s="13" customFormat="1" ht="11.25">
      <c r="B261" s="199"/>
      <c r="C261" s="200"/>
      <c r="D261" s="191" t="s">
        <v>160</v>
      </c>
      <c r="E261" s="201" t="s">
        <v>1</v>
      </c>
      <c r="F261" s="202" t="s">
        <v>1062</v>
      </c>
      <c r="G261" s="200"/>
      <c r="H261" s="203">
        <v>1.5</v>
      </c>
      <c r="I261" s="200"/>
      <c r="J261" s="200"/>
      <c r="K261" s="200"/>
      <c r="L261" s="204"/>
      <c r="M261" s="205"/>
      <c r="N261" s="206"/>
      <c r="O261" s="206"/>
      <c r="P261" s="206"/>
      <c r="Q261" s="206"/>
      <c r="R261" s="206"/>
      <c r="S261" s="206"/>
      <c r="T261" s="207"/>
      <c r="AT261" s="208" t="s">
        <v>160</v>
      </c>
      <c r="AU261" s="208" t="s">
        <v>80</v>
      </c>
      <c r="AV261" s="13" t="s">
        <v>80</v>
      </c>
      <c r="AW261" s="13" t="s">
        <v>27</v>
      </c>
      <c r="AX261" s="13" t="s">
        <v>71</v>
      </c>
      <c r="AY261" s="208" t="s">
        <v>151</v>
      </c>
    </row>
    <row r="262" spans="2:65" s="14" customFormat="1" ht="11.25">
      <c r="B262" s="209"/>
      <c r="C262" s="210"/>
      <c r="D262" s="191" t="s">
        <v>160</v>
      </c>
      <c r="E262" s="211" t="s">
        <v>1</v>
      </c>
      <c r="F262" s="212" t="s">
        <v>165</v>
      </c>
      <c r="G262" s="210"/>
      <c r="H262" s="213">
        <v>1.5</v>
      </c>
      <c r="I262" s="210"/>
      <c r="J262" s="210"/>
      <c r="K262" s="210"/>
      <c r="L262" s="214"/>
      <c r="M262" s="215"/>
      <c r="N262" s="216"/>
      <c r="O262" s="216"/>
      <c r="P262" s="216"/>
      <c r="Q262" s="216"/>
      <c r="R262" s="216"/>
      <c r="S262" s="216"/>
      <c r="T262" s="217"/>
      <c r="AT262" s="218" t="s">
        <v>160</v>
      </c>
      <c r="AU262" s="218" t="s">
        <v>80</v>
      </c>
      <c r="AV262" s="14" t="s">
        <v>158</v>
      </c>
      <c r="AW262" s="14" t="s">
        <v>27</v>
      </c>
      <c r="AX262" s="14" t="s">
        <v>78</v>
      </c>
      <c r="AY262" s="218" t="s">
        <v>151</v>
      </c>
    </row>
    <row r="263" spans="2:65" s="1" customFormat="1" ht="24" customHeight="1">
      <c r="B263" s="31"/>
      <c r="C263" s="177" t="s">
        <v>869</v>
      </c>
      <c r="D263" s="177" t="s">
        <v>153</v>
      </c>
      <c r="E263" s="178" t="s">
        <v>1063</v>
      </c>
      <c r="F263" s="179" t="s">
        <v>1064</v>
      </c>
      <c r="G263" s="180" t="s">
        <v>248</v>
      </c>
      <c r="H263" s="181">
        <v>0.1</v>
      </c>
      <c r="I263" s="182"/>
      <c r="J263" s="182">
        <f>ROUND(I263*H263,2)</f>
        <v>0</v>
      </c>
      <c r="K263" s="179" t="s">
        <v>1</v>
      </c>
      <c r="L263" s="35"/>
      <c r="M263" s="183" t="s">
        <v>1</v>
      </c>
      <c r="N263" s="184" t="s">
        <v>36</v>
      </c>
      <c r="O263" s="185">
        <v>0.68799999999999994</v>
      </c>
      <c r="P263" s="185">
        <f>O263*H263</f>
        <v>6.88E-2</v>
      </c>
      <c r="Q263" s="185">
        <v>0</v>
      </c>
      <c r="R263" s="185">
        <f>Q263*H263</f>
        <v>0</v>
      </c>
      <c r="S263" s="185">
        <v>0</v>
      </c>
      <c r="T263" s="186">
        <f>S263*H263</f>
        <v>0</v>
      </c>
      <c r="AR263" s="187" t="s">
        <v>158</v>
      </c>
      <c r="AT263" s="187" t="s">
        <v>153</v>
      </c>
      <c r="AU263" s="187" t="s">
        <v>80</v>
      </c>
      <c r="AY263" s="17" t="s">
        <v>151</v>
      </c>
      <c r="BE263" s="188">
        <f>IF(N263="základní",J263,0)</f>
        <v>0</v>
      </c>
      <c r="BF263" s="188">
        <f>IF(N263="snížená",J263,0)</f>
        <v>0</v>
      </c>
      <c r="BG263" s="188">
        <f>IF(N263="zákl. přenesená",J263,0)</f>
        <v>0</v>
      </c>
      <c r="BH263" s="188">
        <f>IF(N263="sníž. přenesená",J263,0)</f>
        <v>0</v>
      </c>
      <c r="BI263" s="188">
        <f>IF(N263="nulová",J263,0)</f>
        <v>0</v>
      </c>
      <c r="BJ263" s="17" t="s">
        <v>78</v>
      </c>
      <c r="BK263" s="188">
        <f>ROUND(I263*H263,2)</f>
        <v>0</v>
      </c>
      <c r="BL263" s="17" t="s">
        <v>158</v>
      </c>
      <c r="BM263" s="187" t="s">
        <v>1166</v>
      </c>
    </row>
    <row r="264" spans="2:65" s="12" customFormat="1" ht="11.25">
      <c r="B264" s="189"/>
      <c r="C264" s="190"/>
      <c r="D264" s="191" t="s">
        <v>160</v>
      </c>
      <c r="E264" s="192" t="s">
        <v>1</v>
      </c>
      <c r="F264" s="193" t="s">
        <v>1066</v>
      </c>
      <c r="G264" s="190"/>
      <c r="H264" s="192" t="s">
        <v>1</v>
      </c>
      <c r="I264" s="190"/>
      <c r="J264" s="190"/>
      <c r="K264" s="190"/>
      <c r="L264" s="194"/>
      <c r="M264" s="195"/>
      <c r="N264" s="196"/>
      <c r="O264" s="196"/>
      <c r="P264" s="196"/>
      <c r="Q264" s="196"/>
      <c r="R264" s="196"/>
      <c r="S264" s="196"/>
      <c r="T264" s="197"/>
      <c r="AT264" s="198" t="s">
        <v>160</v>
      </c>
      <c r="AU264" s="198" t="s">
        <v>80</v>
      </c>
      <c r="AV264" s="12" t="s">
        <v>78</v>
      </c>
      <c r="AW264" s="12" t="s">
        <v>27</v>
      </c>
      <c r="AX264" s="12" t="s">
        <v>71</v>
      </c>
      <c r="AY264" s="198" t="s">
        <v>151</v>
      </c>
    </row>
    <row r="265" spans="2:65" s="13" customFormat="1" ht="11.25">
      <c r="B265" s="199"/>
      <c r="C265" s="200"/>
      <c r="D265" s="191" t="s">
        <v>160</v>
      </c>
      <c r="E265" s="201" t="s">
        <v>1</v>
      </c>
      <c r="F265" s="202" t="s">
        <v>966</v>
      </c>
      <c r="G265" s="200"/>
      <c r="H265" s="203">
        <v>0.1</v>
      </c>
      <c r="I265" s="200"/>
      <c r="J265" s="200"/>
      <c r="K265" s="200"/>
      <c r="L265" s="204"/>
      <c r="M265" s="205"/>
      <c r="N265" s="206"/>
      <c r="O265" s="206"/>
      <c r="P265" s="206"/>
      <c r="Q265" s="206"/>
      <c r="R265" s="206"/>
      <c r="S265" s="206"/>
      <c r="T265" s="207"/>
      <c r="AT265" s="208" t="s">
        <v>160</v>
      </c>
      <c r="AU265" s="208" t="s">
        <v>80</v>
      </c>
      <c r="AV265" s="13" t="s">
        <v>80</v>
      </c>
      <c r="AW265" s="13" t="s">
        <v>27</v>
      </c>
      <c r="AX265" s="13" t="s">
        <v>71</v>
      </c>
      <c r="AY265" s="208" t="s">
        <v>151</v>
      </c>
    </row>
    <row r="266" spans="2:65" s="14" customFormat="1" ht="11.25">
      <c r="B266" s="209"/>
      <c r="C266" s="210"/>
      <c r="D266" s="191" t="s">
        <v>160</v>
      </c>
      <c r="E266" s="211" t="s">
        <v>1</v>
      </c>
      <c r="F266" s="212" t="s">
        <v>165</v>
      </c>
      <c r="G266" s="210"/>
      <c r="H266" s="213">
        <v>0.1</v>
      </c>
      <c r="I266" s="210"/>
      <c r="J266" s="210"/>
      <c r="K266" s="210"/>
      <c r="L266" s="214"/>
      <c r="M266" s="215"/>
      <c r="N266" s="216"/>
      <c r="O266" s="216"/>
      <c r="P266" s="216"/>
      <c r="Q266" s="216"/>
      <c r="R266" s="216"/>
      <c r="S266" s="216"/>
      <c r="T266" s="217"/>
      <c r="AT266" s="218" t="s">
        <v>160</v>
      </c>
      <c r="AU266" s="218" t="s">
        <v>80</v>
      </c>
      <c r="AV266" s="14" t="s">
        <v>158</v>
      </c>
      <c r="AW266" s="14" t="s">
        <v>27</v>
      </c>
      <c r="AX266" s="14" t="s">
        <v>78</v>
      </c>
      <c r="AY266" s="218" t="s">
        <v>151</v>
      </c>
    </row>
    <row r="267" spans="2:65" s="1" customFormat="1" ht="24" customHeight="1">
      <c r="B267" s="31"/>
      <c r="C267" s="177" t="s">
        <v>1167</v>
      </c>
      <c r="D267" s="177" t="s">
        <v>153</v>
      </c>
      <c r="E267" s="178" t="s">
        <v>1067</v>
      </c>
      <c r="F267" s="179" t="s">
        <v>1068</v>
      </c>
      <c r="G267" s="180" t="s">
        <v>248</v>
      </c>
      <c r="H267" s="181">
        <v>0.1</v>
      </c>
      <c r="I267" s="182"/>
      <c r="J267" s="182">
        <f>ROUND(I267*H267,2)</f>
        <v>0</v>
      </c>
      <c r="K267" s="179" t="s">
        <v>1</v>
      </c>
      <c r="L267" s="35"/>
      <c r="M267" s="183" t="s">
        <v>1</v>
      </c>
      <c r="N267" s="184" t="s">
        <v>36</v>
      </c>
      <c r="O267" s="185">
        <v>0</v>
      </c>
      <c r="P267" s="185">
        <f>O267*H267</f>
        <v>0</v>
      </c>
      <c r="Q267" s="185">
        <v>0</v>
      </c>
      <c r="R267" s="185">
        <f>Q267*H267</f>
        <v>0</v>
      </c>
      <c r="S267" s="185">
        <v>0</v>
      </c>
      <c r="T267" s="186">
        <f>S267*H267</f>
        <v>0</v>
      </c>
      <c r="AR267" s="187" t="s">
        <v>158</v>
      </c>
      <c r="AT267" s="187" t="s">
        <v>153</v>
      </c>
      <c r="AU267" s="187" t="s">
        <v>80</v>
      </c>
      <c r="AY267" s="17" t="s">
        <v>151</v>
      </c>
      <c r="BE267" s="188">
        <f>IF(N267="základní",J267,0)</f>
        <v>0</v>
      </c>
      <c r="BF267" s="188">
        <f>IF(N267="snížená",J267,0)</f>
        <v>0</v>
      </c>
      <c r="BG267" s="188">
        <f>IF(N267="zákl. přenesená",J267,0)</f>
        <v>0</v>
      </c>
      <c r="BH267" s="188">
        <f>IF(N267="sníž. přenesená",J267,0)</f>
        <v>0</v>
      </c>
      <c r="BI267" s="188">
        <f>IF(N267="nulová",J267,0)</f>
        <v>0</v>
      </c>
      <c r="BJ267" s="17" t="s">
        <v>78</v>
      </c>
      <c r="BK267" s="188">
        <f>ROUND(I267*H267,2)</f>
        <v>0</v>
      </c>
      <c r="BL267" s="17" t="s">
        <v>158</v>
      </c>
      <c r="BM267" s="187" t="s">
        <v>1168</v>
      </c>
    </row>
    <row r="268" spans="2:65" s="12" customFormat="1" ht="11.25">
      <c r="B268" s="189"/>
      <c r="C268" s="190"/>
      <c r="D268" s="191" t="s">
        <v>160</v>
      </c>
      <c r="E268" s="192" t="s">
        <v>1</v>
      </c>
      <c r="F268" s="193" t="s">
        <v>1066</v>
      </c>
      <c r="G268" s="190"/>
      <c r="H268" s="192" t="s">
        <v>1</v>
      </c>
      <c r="I268" s="190"/>
      <c r="J268" s="190"/>
      <c r="K268" s="190"/>
      <c r="L268" s="194"/>
      <c r="M268" s="195"/>
      <c r="N268" s="196"/>
      <c r="O268" s="196"/>
      <c r="P268" s="196"/>
      <c r="Q268" s="196"/>
      <c r="R268" s="196"/>
      <c r="S268" s="196"/>
      <c r="T268" s="197"/>
      <c r="AT268" s="198" t="s">
        <v>160</v>
      </c>
      <c r="AU268" s="198" t="s">
        <v>80</v>
      </c>
      <c r="AV268" s="12" t="s">
        <v>78</v>
      </c>
      <c r="AW268" s="12" t="s">
        <v>27</v>
      </c>
      <c r="AX268" s="12" t="s">
        <v>71</v>
      </c>
      <c r="AY268" s="198" t="s">
        <v>151</v>
      </c>
    </row>
    <row r="269" spans="2:65" s="13" customFormat="1" ht="11.25">
      <c r="B269" s="199"/>
      <c r="C269" s="200"/>
      <c r="D269" s="191" t="s">
        <v>160</v>
      </c>
      <c r="E269" s="201" t="s">
        <v>1</v>
      </c>
      <c r="F269" s="202" t="s">
        <v>966</v>
      </c>
      <c r="G269" s="200"/>
      <c r="H269" s="203">
        <v>0.1</v>
      </c>
      <c r="I269" s="200"/>
      <c r="J269" s="200"/>
      <c r="K269" s="200"/>
      <c r="L269" s="204"/>
      <c r="M269" s="205"/>
      <c r="N269" s="206"/>
      <c r="O269" s="206"/>
      <c r="P269" s="206"/>
      <c r="Q269" s="206"/>
      <c r="R269" s="206"/>
      <c r="S269" s="206"/>
      <c r="T269" s="207"/>
      <c r="AT269" s="208" t="s">
        <v>160</v>
      </c>
      <c r="AU269" s="208" t="s">
        <v>80</v>
      </c>
      <c r="AV269" s="13" t="s">
        <v>80</v>
      </c>
      <c r="AW269" s="13" t="s">
        <v>27</v>
      </c>
      <c r="AX269" s="13" t="s">
        <v>71</v>
      </c>
      <c r="AY269" s="208" t="s">
        <v>151</v>
      </c>
    </row>
    <row r="270" spans="2:65" s="14" customFormat="1" ht="11.25">
      <c r="B270" s="209"/>
      <c r="C270" s="210"/>
      <c r="D270" s="191" t="s">
        <v>160</v>
      </c>
      <c r="E270" s="211" t="s">
        <v>1</v>
      </c>
      <c r="F270" s="212" t="s">
        <v>165</v>
      </c>
      <c r="G270" s="210"/>
      <c r="H270" s="213">
        <v>0.1</v>
      </c>
      <c r="I270" s="210"/>
      <c r="J270" s="210"/>
      <c r="K270" s="210"/>
      <c r="L270" s="214"/>
      <c r="M270" s="215"/>
      <c r="N270" s="216"/>
      <c r="O270" s="216"/>
      <c r="P270" s="216"/>
      <c r="Q270" s="216"/>
      <c r="R270" s="216"/>
      <c r="S270" s="216"/>
      <c r="T270" s="217"/>
      <c r="AT270" s="218" t="s">
        <v>160</v>
      </c>
      <c r="AU270" s="218" t="s">
        <v>80</v>
      </c>
      <c r="AV270" s="14" t="s">
        <v>158</v>
      </c>
      <c r="AW270" s="14" t="s">
        <v>27</v>
      </c>
      <c r="AX270" s="14" t="s">
        <v>78</v>
      </c>
      <c r="AY270" s="218" t="s">
        <v>151</v>
      </c>
    </row>
    <row r="271" spans="2:65" s="1" customFormat="1" ht="24" customHeight="1">
      <c r="B271" s="31"/>
      <c r="C271" s="177" t="s">
        <v>366</v>
      </c>
      <c r="D271" s="177" t="s">
        <v>153</v>
      </c>
      <c r="E271" s="178" t="s">
        <v>1070</v>
      </c>
      <c r="F271" s="179" t="s">
        <v>1071</v>
      </c>
      <c r="G271" s="180" t="s">
        <v>248</v>
      </c>
      <c r="H271" s="181">
        <v>0.1</v>
      </c>
      <c r="I271" s="182"/>
      <c r="J271" s="182">
        <f>ROUND(I271*H271,2)</f>
        <v>0</v>
      </c>
      <c r="K271" s="179" t="s">
        <v>1</v>
      </c>
      <c r="L271" s="35"/>
      <c r="M271" s="183" t="s">
        <v>1</v>
      </c>
      <c r="N271" s="184" t="s">
        <v>36</v>
      </c>
      <c r="O271" s="185">
        <v>0.4</v>
      </c>
      <c r="P271" s="185">
        <f>O271*H271</f>
        <v>4.0000000000000008E-2</v>
      </c>
      <c r="Q271" s="185">
        <v>0</v>
      </c>
      <c r="R271" s="185">
        <f>Q271*H271</f>
        <v>0</v>
      </c>
      <c r="S271" s="185">
        <v>0</v>
      </c>
      <c r="T271" s="186">
        <f>S271*H271</f>
        <v>0</v>
      </c>
      <c r="AR271" s="187" t="s">
        <v>158</v>
      </c>
      <c r="AT271" s="187" t="s">
        <v>153</v>
      </c>
      <c r="AU271" s="187" t="s">
        <v>80</v>
      </c>
      <c r="AY271" s="17" t="s">
        <v>151</v>
      </c>
      <c r="BE271" s="188">
        <f>IF(N271="základní",J271,0)</f>
        <v>0</v>
      </c>
      <c r="BF271" s="188">
        <f>IF(N271="snížená",J271,0)</f>
        <v>0</v>
      </c>
      <c r="BG271" s="188">
        <f>IF(N271="zákl. přenesená",J271,0)</f>
        <v>0</v>
      </c>
      <c r="BH271" s="188">
        <f>IF(N271="sníž. přenesená",J271,0)</f>
        <v>0</v>
      </c>
      <c r="BI271" s="188">
        <f>IF(N271="nulová",J271,0)</f>
        <v>0</v>
      </c>
      <c r="BJ271" s="17" t="s">
        <v>78</v>
      </c>
      <c r="BK271" s="188">
        <f>ROUND(I271*H271,2)</f>
        <v>0</v>
      </c>
      <c r="BL271" s="17" t="s">
        <v>158</v>
      </c>
      <c r="BM271" s="187" t="s">
        <v>1169</v>
      </c>
    </row>
    <row r="272" spans="2:65" s="12" customFormat="1" ht="11.25">
      <c r="B272" s="189"/>
      <c r="C272" s="190"/>
      <c r="D272" s="191" t="s">
        <v>160</v>
      </c>
      <c r="E272" s="192" t="s">
        <v>1</v>
      </c>
      <c r="F272" s="193" t="s">
        <v>1066</v>
      </c>
      <c r="G272" s="190"/>
      <c r="H272" s="192" t="s">
        <v>1</v>
      </c>
      <c r="I272" s="190"/>
      <c r="J272" s="190"/>
      <c r="K272" s="190"/>
      <c r="L272" s="194"/>
      <c r="M272" s="195"/>
      <c r="N272" s="196"/>
      <c r="O272" s="196"/>
      <c r="P272" s="196"/>
      <c r="Q272" s="196"/>
      <c r="R272" s="196"/>
      <c r="S272" s="196"/>
      <c r="T272" s="197"/>
      <c r="AT272" s="198" t="s">
        <v>160</v>
      </c>
      <c r="AU272" s="198" t="s">
        <v>80</v>
      </c>
      <c r="AV272" s="12" t="s">
        <v>78</v>
      </c>
      <c r="AW272" s="12" t="s">
        <v>27</v>
      </c>
      <c r="AX272" s="12" t="s">
        <v>71</v>
      </c>
      <c r="AY272" s="198" t="s">
        <v>151</v>
      </c>
    </row>
    <row r="273" spans="2:65" s="13" customFormat="1" ht="11.25">
      <c r="B273" s="199"/>
      <c r="C273" s="200"/>
      <c r="D273" s="191" t="s">
        <v>160</v>
      </c>
      <c r="E273" s="201" t="s">
        <v>1</v>
      </c>
      <c r="F273" s="202" t="s">
        <v>966</v>
      </c>
      <c r="G273" s="200"/>
      <c r="H273" s="203">
        <v>0.1</v>
      </c>
      <c r="I273" s="200"/>
      <c r="J273" s="200"/>
      <c r="K273" s="200"/>
      <c r="L273" s="204"/>
      <c r="M273" s="205"/>
      <c r="N273" s="206"/>
      <c r="O273" s="206"/>
      <c r="P273" s="206"/>
      <c r="Q273" s="206"/>
      <c r="R273" s="206"/>
      <c r="S273" s="206"/>
      <c r="T273" s="207"/>
      <c r="AT273" s="208" t="s">
        <v>160</v>
      </c>
      <c r="AU273" s="208" t="s">
        <v>80</v>
      </c>
      <c r="AV273" s="13" t="s">
        <v>80</v>
      </c>
      <c r="AW273" s="13" t="s">
        <v>27</v>
      </c>
      <c r="AX273" s="13" t="s">
        <v>71</v>
      </c>
      <c r="AY273" s="208" t="s">
        <v>151</v>
      </c>
    </row>
    <row r="274" spans="2:65" s="14" customFormat="1" ht="11.25">
      <c r="B274" s="209"/>
      <c r="C274" s="210"/>
      <c r="D274" s="191" t="s">
        <v>160</v>
      </c>
      <c r="E274" s="211" t="s">
        <v>1</v>
      </c>
      <c r="F274" s="212" t="s">
        <v>165</v>
      </c>
      <c r="G274" s="210"/>
      <c r="H274" s="213">
        <v>0.1</v>
      </c>
      <c r="I274" s="210"/>
      <c r="J274" s="210"/>
      <c r="K274" s="210"/>
      <c r="L274" s="214"/>
      <c r="M274" s="215"/>
      <c r="N274" s="216"/>
      <c r="O274" s="216"/>
      <c r="P274" s="216"/>
      <c r="Q274" s="216"/>
      <c r="R274" s="216"/>
      <c r="S274" s="216"/>
      <c r="T274" s="217"/>
      <c r="AT274" s="218" t="s">
        <v>160</v>
      </c>
      <c r="AU274" s="218" t="s">
        <v>80</v>
      </c>
      <c r="AV274" s="14" t="s">
        <v>158</v>
      </c>
      <c r="AW274" s="14" t="s">
        <v>27</v>
      </c>
      <c r="AX274" s="14" t="s">
        <v>78</v>
      </c>
      <c r="AY274" s="218" t="s">
        <v>151</v>
      </c>
    </row>
    <row r="275" spans="2:65" s="1" customFormat="1" ht="16.5" customHeight="1">
      <c r="B275" s="31"/>
      <c r="C275" s="177" t="s">
        <v>372</v>
      </c>
      <c r="D275" s="177" t="s">
        <v>153</v>
      </c>
      <c r="E275" s="178" t="s">
        <v>1073</v>
      </c>
      <c r="F275" s="179" t="s">
        <v>1074</v>
      </c>
      <c r="G275" s="180" t="s">
        <v>248</v>
      </c>
      <c r="H275" s="181">
        <v>0.1</v>
      </c>
      <c r="I275" s="182"/>
      <c r="J275" s="182">
        <f>ROUND(I275*H275,2)</f>
        <v>0</v>
      </c>
      <c r="K275" s="179" t="s">
        <v>1</v>
      </c>
      <c r="L275" s="35"/>
      <c r="M275" s="183" t="s">
        <v>1</v>
      </c>
      <c r="N275" s="184" t="s">
        <v>36</v>
      </c>
      <c r="O275" s="185">
        <v>0</v>
      </c>
      <c r="P275" s="185">
        <f>O275*H275</f>
        <v>0</v>
      </c>
      <c r="Q275" s="185">
        <v>0</v>
      </c>
      <c r="R275" s="185">
        <f>Q275*H275</f>
        <v>0</v>
      </c>
      <c r="S275" s="185">
        <v>0</v>
      </c>
      <c r="T275" s="186">
        <f>S275*H275</f>
        <v>0</v>
      </c>
      <c r="AR275" s="187" t="s">
        <v>158</v>
      </c>
      <c r="AT275" s="187" t="s">
        <v>153</v>
      </c>
      <c r="AU275" s="187" t="s">
        <v>80</v>
      </c>
      <c r="AY275" s="17" t="s">
        <v>151</v>
      </c>
      <c r="BE275" s="188">
        <f>IF(N275="základní",J275,0)</f>
        <v>0</v>
      </c>
      <c r="BF275" s="188">
        <f>IF(N275="snížená",J275,0)</f>
        <v>0</v>
      </c>
      <c r="BG275" s="188">
        <f>IF(N275="zákl. přenesená",J275,0)</f>
        <v>0</v>
      </c>
      <c r="BH275" s="188">
        <f>IF(N275="sníž. přenesená",J275,0)</f>
        <v>0</v>
      </c>
      <c r="BI275" s="188">
        <f>IF(N275="nulová",J275,0)</f>
        <v>0</v>
      </c>
      <c r="BJ275" s="17" t="s">
        <v>78</v>
      </c>
      <c r="BK275" s="188">
        <f>ROUND(I275*H275,2)</f>
        <v>0</v>
      </c>
      <c r="BL275" s="17" t="s">
        <v>158</v>
      </c>
      <c r="BM275" s="187" t="s">
        <v>1170</v>
      </c>
    </row>
    <row r="276" spans="2:65" s="12" customFormat="1" ht="11.25">
      <c r="B276" s="189"/>
      <c r="C276" s="190"/>
      <c r="D276" s="191" t="s">
        <v>160</v>
      </c>
      <c r="E276" s="192" t="s">
        <v>1</v>
      </c>
      <c r="F276" s="193" t="s">
        <v>1066</v>
      </c>
      <c r="G276" s="190"/>
      <c r="H276" s="192" t="s">
        <v>1</v>
      </c>
      <c r="I276" s="190"/>
      <c r="J276" s="190"/>
      <c r="K276" s="190"/>
      <c r="L276" s="194"/>
      <c r="M276" s="195"/>
      <c r="N276" s="196"/>
      <c r="O276" s="196"/>
      <c r="P276" s="196"/>
      <c r="Q276" s="196"/>
      <c r="R276" s="196"/>
      <c r="S276" s="196"/>
      <c r="T276" s="197"/>
      <c r="AT276" s="198" t="s">
        <v>160</v>
      </c>
      <c r="AU276" s="198" t="s">
        <v>80</v>
      </c>
      <c r="AV276" s="12" t="s">
        <v>78</v>
      </c>
      <c r="AW276" s="12" t="s">
        <v>27</v>
      </c>
      <c r="AX276" s="12" t="s">
        <v>71</v>
      </c>
      <c r="AY276" s="198" t="s">
        <v>151</v>
      </c>
    </row>
    <row r="277" spans="2:65" s="13" customFormat="1" ht="11.25">
      <c r="B277" s="199"/>
      <c r="C277" s="200"/>
      <c r="D277" s="191" t="s">
        <v>160</v>
      </c>
      <c r="E277" s="201" t="s">
        <v>1</v>
      </c>
      <c r="F277" s="202" t="s">
        <v>966</v>
      </c>
      <c r="G277" s="200"/>
      <c r="H277" s="203">
        <v>0.1</v>
      </c>
      <c r="I277" s="200"/>
      <c r="J277" s="200"/>
      <c r="K277" s="200"/>
      <c r="L277" s="204"/>
      <c r="M277" s="205"/>
      <c r="N277" s="206"/>
      <c r="O277" s="206"/>
      <c r="P277" s="206"/>
      <c r="Q277" s="206"/>
      <c r="R277" s="206"/>
      <c r="S277" s="206"/>
      <c r="T277" s="207"/>
      <c r="AT277" s="208" t="s">
        <v>160</v>
      </c>
      <c r="AU277" s="208" t="s">
        <v>80</v>
      </c>
      <c r="AV277" s="13" t="s">
        <v>80</v>
      </c>
      <c r="AW277" s="13" t="s">
        <v>27</v>
      </c>
      <c r="AX277" s="13" t="s">
        <v>71</v>
      </c>
      <c r="AY277" s="208" t="s">
        <v>151</v>
      </c>
    </row>
    <row r="278" spans="2:65" s="14" customFormat="1" ht="11.25">
      <c r="B278" s="209"/>
      <c r="C278" s="210"/>
      <c r="D278" s="191" t="s">
        <v>160</v>
      </c>
      <c r="E278" s="211" t="s">
        <v>1</v>
      </c>
      <c r="F278" s="212" t="s">
        <v>165</v>
      </c>
      <c r="G278" s="210"/>
      <c r="H278" s="213">
        <v>0.1</v>
      </c>
      <c r="I278" s="210"/>
      <c r="J278" s="210"/>
      <c r="K278" s="210"/>
      <c r="L278" s="214"/>
      <c r="M278" s="215"/>
      <c r="N278" s="216"/>
      <c r="O278" s="216"/>
      <c r="P278" s="216"/>
      <c r="Q278" s="216"/>
      <c r="R278" s="216"/>
      <c r="S278" s="216"/>
      <c r="T278" s="217"/>
      <c r="AT278" s="218" t="s">
        <v>160</v>
      </c>
      <c r="AU278" s="218" t="s">
        <v>80</v>
      </c>
      <c r="AV278" s="14" t="s">
        <v>158</v>
      </c>
      <c r="AW278" s="14" t="s">
        <v>27</v>
      </c>
      <c r="AX278" s="14" t="s">
        <v>78</v>
      </c>
      <c r="AY278" s="218" t="s">
        <v>151</v>
      </c>
    </row>
    <row r="279" spans="2:65" s="11" customFormat="1" ht="20.85" customHeight="1">
      <c r="B279" s="162"/>
      <c r="C279" s="163"/>
      <c r="D279" s="164" t="s">
        <v>70</v>
      </c>
      <c r="E279" s="175" t="s">
        <v>516</v>
      </c>
      <c r="F279" s="175" t="s">
        <v>520</v>
      </c>
      <c r="G279" s="163"/>
      <c r="H279" s="163"/>
      <c r="I279" s="163"/>
      <c r="J279" s="176">
        <f>BK279</f>
        <v>0</v>
      </c>
      <c r="K279" s="163"/>
      <c r="L279" s="167"/>
      <c r="M279" s="168"/>
      <c r="N279" s="169"/>
      <c r="O279" s="169"/>
      <c r="P279" s="170">
        <f>SUM(P280:P302)</f>
        <v>1.3291139999999999</v>
      </c>
      <c r="Q279" s="169"/>
      <c r="R279" s="170">
        <f>SUM(R280:R302)</f>
        <v>0</v>
      </c>
      <c r="S279" s="169"/>
      <c r="T279" s="171">
        <f>SUM(T280:T302)</f>
        <v>0</v>
      </c>
      <c r="AR279" s="172" t="s">
        <v>78</v>
      </c>
      <c r="AT279" s="173" t="s">
        <v>70</v>
      </c>
      <c r="AU279" s="173" t="s">
        <v>80</v>
      </c>
      <c r="AY279" s="172" t="s">
        <v>151</v>
      </c>
      <c r="BK279" s="174">
        <f>SUM(BK280:BK302)</f>
        <v>0</v>
      </c>
    </row>
    <row r="280" spans="2:65" s="1" customFormat="1" ht="24" customHeight="1">
      <c r="B280" s="31"/>
      <c r="C280" s="177" t="s">
        <v>876</v>
      </c>
      <c r="D280" s="177" t="s">
        <v>153</v>
      </c>
      <c r="E280" s="178" t="s">
        <v>522</v>
      </c>
      <c r="F280" s="179" t="s">
        <v>523</v>
      </c>
      <c r="G280" s="180" t="s">
        <v>156</v>
      </c>
      <c r="H280" s="181">
        <v>30</v>
      </c>
      <c r="I280" s="182"/>
      <c r="J280" s="182">
        <f>ROUND(I280*H280,2)</f>
        <v>0</v>
      </c>
      <c r="K280" s="179" t="s">
        <v>1</v>
      </c>
      <c r="L280" s="35"/>
      <c r="M280" s="183" t="s">
        <v>1</v>
      </c>
      <c r="N280" s="184" t="s">
        <v>36</v>
      </c>
      <c r="O280" s="185">
        <v>2E-3</v>
      </c>
      <c r="P280" s="185">
        <f>O280*H280</f>
        <v>0.06</v>
      </c>
      <c r="Q280" s="185">
        <v>0</v>
      </c>
      <c r="R280" s="185">
        <f>Q280*H280</f>
        <v>0</v>
      </c>
      <c r="S280" s="185">
        <v>0</v>
      </c>
      <c r="T280" s="186">
        <f>S280*H280</f>
        <v>0</v>
      </c>
      <c r="AR280" s="187" t="s">
        <v>158</v>
      </c>
      <c r="AT280" s="187" t="s">
        <v>153</v>
      </c>
      <c r="AU280" s="187" t="s">
        <v>524</v>
      </c>
      <c r="AY280" s="17" t="s">
        <v>151</v>
      </c>
      <c r="BE280" s="188">
        <f>IF(N280="základní",J280,0)</f>
        <v>0</v>
      </c>
      <c r="BF280" s="188">
        <f>IF(N280="snížená",J280,0)</f>
        <v>0</v>
      </c>
      <c r="BG280" s="188">
        <f>IF(N280="zákl. přenesená",J280,0)</f>
        <v>0</v>
      </c>
      <c r="BH280" s="188">
        <f>IF(N280="sníž. přenesená",J280,0)</f>
        <v>0</v>
      </c>
      <c r="BI280" s="188">
        <f>IF(N280="nulová",J280,0)</f>
        <v>0</v>
      </c>
      <c r="BJ280" s="17" t="s">
        <v>78</v>
      </c>
      <c r="BK280" s="188">
        <f>ROUND(I280*H280,2)</f>
        <v>0</v>
      </c>
      <c r="BL280" s="17" t="s">
        <v>158</v>
      </c>
      <c r="BM280" s="187" t="s">
        <v>1171</v>
      </c>
    </row>
    <row r="281" spans="2:65" s="1" customFormat="1" ht="24" customHeight="1">
      <c r="B281" s="31"/>
      <c r="C281" s="177" t="s">
        <v>648</v>
      </c>
      <c r="D281" s="177" t="s">
        <v>153</v>
      </c>
      <c r="E281" s="178" t="s">
        <v>528</v>
      </c>
      <c r="F281" s="179" t="s">
        <v>529</v>
      </c>
      <c r="G281" s="180" t="s">
        <v>248</v>
      </c>
      <c r="H281" s="181">
        <v>1.722</v>
      </c>
      <c r="I281" s="182"/>
      <c r="J281" s="182">
        <f>ROUND(I281*H281,2)</f>
        <v>0</v>
      </c>
      <c r="K281" s="179" t="s">
        <v>1</v>
      </c>
      <c r="L281" s="35"/>
      <c r="M281" s="183" t="s">
        <v>1</v>
      </c>
      <c r="N281" s="184" t="s">
        <v>36</v>
      </c>
      <c r="O281" s="185">
        <v>4.2000000000000003E-2</v>
      </c>
      <c r="P281" s="185">
        <f>O281*H281</f>
        <v>7.2323999999999999E-2</v>
      </c>
      <c r="Q281" s="185">
        <v>0</v>
      </c>
      <c r="R281" s="185">
        <f>Q281*H281</f>
        <v>0</v>
      </c>
      <c r="S281" s="185">
        <v>0</v>
      </c>
      <c r="T281" s="186">
        <f>S281*H281</f>
        <v>0</v>
      </c>
      <c r="AR281" s="187" t="s">
        <v>158</v>
      </c>
      <c r="AT281" s="187" t="s">
        <v>153</v>
      </c>
      <c r="AU281" s="187" t="s">
        <v>524</v>
      </c>
      <c r="AY281" s="17" t="s">
        <v>151</v>
      </c>
      <c r="BE281" s="188">
        <f>IF(N281="základní",J281,0)</f>
        <v>0</v>
      </c>
      <c r="BF281" s="188">
        <f>IF(N281="snížená",J281,0)</f>
        <v>0</v>
      </c>
      <c r="BG281" s="188">
        <f>IF(N281="zákl. přenesená",J281,0)</f>
        <v>0</v>
      </c>
      <c r="BH281" s="188">
        <f>IF(N281="sníž. přenesená",J281,0)</f>
        <v>0</v>
      </c>
      <c r="BI281" s="188">
        <f>IF(N281="nulová",J281,0)</f>
        <v>0</v>
      </c>
      <c r="BJ281" s="17" t="s">
        <v>78</v>
      </c>
      <c r="BK281" s="188">
        <f>ROUND(I281*H281,2)</f>
        <v>0</v>
      </c>
      <c r="BL281" s="17" t="s">
        <v>158</v>
      </c>
      <c r="BM281" s="187" t="s">
        <v>1172</v>
      </c>
    </row>
    <row r="282" spans="2:65" s="12" customFormat="1" ht="11.25">
      <c r="B282" s="189"/>
      <c r="C282" s="190"/>
      <c r="D282" s="191" t="s">
        <v>160</v>
      </c>
      <c r="E282" s="192" t="s">
        <v>1</v>
      </c>
      <c r="F282" s="193" t="s">
        <v>531</v>
      </c>
      <c r="G282" s="190"/>
      <c r="H282" s="192" t="s">
        <v>1</v>
      </c>
      <c r="I282" s="190"/>
      <c r="J282" s="190"/>
      <c r="K282" s="190"/>
      <c r="L282" s="194"/>
      <c r="M282" s="195"/>
      <c r="N282" s="196"/>
      <c r="O282" s="196"/>
      <c r="P282" s="196"/>
      <c r="Q282" s="196"/>
      <c r="R282" s="196"/>
      <c r="S282" s="196"/>
      <c r="T282" s="197"/>
      <c r="AT282" s="198" t="s">
        <v>160</v>
      </c>
      <c r="AU282" s="198" t="s">
        <v>524</v>
      </c>
      <c r="AV282" s="12" t="s">
        <v>78</v>
      </c>
      <c r="AW282" s="12" t="s">
        <v>27</v>
      </c>
      <c r="AX282" s="12" t="s">
        <v>71</v>
      </c>
      <c r="AY282" s="198" t="s">
        <v>151</v>
      </c>
    </row>
    <row r="283" spans="2:65" s="13" customFormat="1" ht="11.25">
      <c r="B283" s="199"/>
      <c r="C283" s="200"/>
      <c r="D283" s="191" t="s">
        <v>160</v>
      </c>
      <c r="E283" s="201" t="s">
        <v>1</v>
      </c>
      <c r="F283" s="202" t="s">
        <v>1173</v>
      </c>
      <c r="G283" s="200"/>
      <c r="H283" s="203">
        <v>0.65300000000000002</v>
      </c>
      <c r="I283" s="200"/>
      <c r="J283" s="200"/>
      <c r="K283" s="200"/>
      <c r="L283" s="204"/>
      <c r="M283" s="205"/>
      <c r="N283" s="206"/>
      <c r="O283" s="206"/>
      <c r="P283" s="206"/>
      <c r="Q283" s="206"/>
      <c r="R283" s="206"/>
      <c r="S283" s="206"/>
      <c r="T283" s="207"/>
      <c r="AT283" s="208" t="s">
        <v>160</v>
      </c>
      <c r="AU283" s="208" t="s">
        <v>524</v>
      </c>
      <c r="AV283" s="13" t="s">
        <v>80</v>
      </c>
      <c r="AW283" s="13" t="s">
        <v>27</v>
      </c>
      <c r="AX283" s="13" t="s">
        <v>71</v>
      </c>
      <c r="AY283" s="208" t="s">
        <v>151</v>
      </c>
    </row>
    <row r="284" spans="2:65" s="12" customFormat="1" ht="11.25">
      <c r="B284" s="189"/>
      <c r="C284" s="190"/>
      <c r="D284" s="191" t="s">
        <v>160</v>
      </c>
      <c r="E284" s="192" t="s">
        <v>1</v>
      </c>
      <c r="F284" s="193" t="s">
        <v>534</v>
      </c>
      <c r="G284" s="190"/>
      <c r="H284" s="192" t="s">
        <v>1</v>
      </c>
      <c r="I284" s="190"/>
      <c r="J284" s="190"/>
      <c r="K284" s="190"/>
      <c r="L284" s="194"/>
      <c r="M284" s="195"/>
      <c r="N284" s="196"/>
      <c r="O284" s="196"/>
      <c r="P284" s="196"/>
      <c r="Q284" s="196"/>
      <c r="R284" s="196"/>
      <c r="S284" s="196"/>
      <c r="T284" s="197"/>
      <c r="AT284" s="198" t="s">
        <v>160</v>
      </c>
      <c r="AU284" s="198" t="s">
        <v>524</v>
      </c>
      <c r="AV284" s="12" t="s">
        <v>78</v>
      </c>
      <c r="AW284" s="12" t="s">
        <v>27</v>
      </c>
      <c r="AX284" s="12" t="s">
        <v>71</v>
      </c>
      <c r="AY284" s="198" t="s">
        <v>151</v>
      </c>
    </row>
    <row r="285" spans="2:65" s="13" customFormat="1" ht="11.25">
      <c r="B285" s="199"/>
      <c r="C285" s="200"/>
      <c r="D285" s="191" t="s">
        <v>160</v>
      </c>
      <c r="E285" s="201" t="s">
        <v>1</v>
      </c>
      <c r="F285" s="202" t="s">
        <v>1174</v>
      </c>
      <c r="G285" s="200"/>
      <c r="H285" s="203">
        <v>1.069</v>
      </c>
      <c r="I285" s="200"/>
      <c r="J285" s="200"/>
      <c r="K285" s="200"/>
      <c r="L285" s="204"/>
      <c r="M285" s="205"/>
      <c r="N285" s="206"/>
      <c r="O285" s="206"/>
      <c r="P285" s="206"/>
      <c r="Q285" s="206"/>
      <c r="R285" s="206"/>
      <c r="S285" s="206"/>
      <c r="T285" s="207"/>
      <c r="AT285" s="208" t="s">
        <v>160</v>
      </c>
      <c r="AU285" s="208" t="s">
        <v>524</v>
      </c>
      <c r="AV285" s="13" t="s">
        <v>80</v>
      </c>
      <c r="AW285" s="13" t="s">
        <v>27</v>
      </c>
      <c r="AX285" s="13" t="s">
        <v>71</v>
      </c>
      <c r="AY285" s="208" t="s">
        <v>151</v>
      </c>
    </row>
    <row r="286" spans="2:65" s="14" customFormat="1" ht="11.25">
      <c r="B286" s="209"/>
      <c r="C286" s="210"/>
      <c r="D286" s="191" t="s">
        <v>160</v>
      </c>
      <c r="E286" s="211" t="s">
        <v>1</v>
      </c>
      <c r="F286" s="212" t="s">
        <v>165</v>
      </c>
      <c r="G286" s="210"/>
      <c r="H286" s="213">
        <v>1.722</v>
      </c>
      <c r="I286" s="210"/>
      <c r="J286" s="210"/>
      <c r="K286" s="210"/>
      <c r="L286" s="214"/>
      <c r="M286" s="215"/>
      <c r="N286" s="216"/>
      <c r="O286" s="216"/>
      <c r="P286" s="216"/>
      <c r="Q286" s="216"/>
      <c r="R286" s="216"/>
      <c r="S286" s="216"/>
      <c r="T286" s="217"/>
      <c r="AT286" s="218" t="s">
        <v>160</v>
      </c>
      <c r="AU286" s="218" t="s">
        <v>524</v>
      </c>
      <c r="AV286" s="14" t="s">
        <v>158</v>
      </c>
      <c r="AW286" s="14" t="s">
        <v>4</v>
      </c>
      <c r="AX286" s="14" t="s">
        <v>78</v>
      </c>
      <c r="AY286" s="218" t="s">
        <v>151</v>
      </c>
    </row>
    <row r="287" spans="2:65" s="1" customFormat="1" ht="24" customHeight="1">
      <c r="B287" s="31"/>
      <c r="C287" s="177" t="s">
        <v>385</v>
      </c>
      <c r="D287" s="177" t="s">
        <v>153</v>
      </c>
      <c r="E287" s="178" t="s">
        <v>537</v>
      </c>
      <c r="F287" s="179" t="s">
        <v>538</v>
      </c>
      <c r="G287" s="180" t="s">
        <v>248</v>
      </c>
      <c r="H287" s="181">
        <v>32.718000000000004</v>
      </c>
      <c r="I287" s="182"/>
      <c r="J287" s="182">
        <f>ROUND(I287*H287,2)</f>
        <v>0</v>
      </c>
      <c r="K287" s="179" t="s">
        <v>230</v>
      </c>
      <c r="L287" s="35"/>
      <c r="M287" s="183" t="s">
        <v>1</v>
      </c>
      <c r="N287" s="184" t="s">
        <v>36</v>
      </c>
      <c r="O287" s="185">
        <v>3.0000000000000001E-3</v>
      </c>
      <c r="P287" s="185">
        <f>O287*H287</f>
        <v>9.8154000000000019E-2</v>
      </c>
      <c r="Q287" s="185">
        <v>0</v>
      </c>
      <c r="R287" s="185">
        <f>Q287*H287</f>
        <v>0</v>
      </c>
      <c r="S287" s="185">
        <v>0</v>
      </c>
      <c r="T287" s="186">
        <f>S287*H287</f>
        <v>0</v>
      </c>
      <c r="AR287" s="187" t="s">
        <v>158</v>
      </c>
      <c r="AT287" s="187" t="s">
        <v>153</v>
      </c>
      <c r="AU287" s="187" t="s">
        <v>524</v>
      </c>
      <c r="AY287" s="17" t="s">
        <v>151</v>
      </c>
      <c r="BE287" s="188">
        <f>IF(N287="základní",J287,0)</f>
        <v>0</v>
      </c>
      <c r="BF287" s="188">
        <f>IF(N287="snížená",J287,0)</f>
        <v>0</v>
      </c>
      <c r="BG287" s="188">
        <f>IF(N287="zákl. přenesená",J287,0)</f>
        <v>0</v>
      </c>
      <c r="BH287" s="188">
        <f>IF(N287="sníž. přenesená",J287,0)</f>
        <v>0</v>
      </c>
      <c r="BI287" s="188">
        <f>IF(N287="nulová",J287,0)</f>
        <v>0</v>
      </c>
      <c r="BJ287" s="17" t="s">
        <v>78</v>
      </c>
      <c r="BK287" s="188">
        <f>ROUND(I287*H287,2)</f>
        <v>0</v>
      </c>
      <c r="BL287" s="17" t="s">
        <v>158</v>
      </c>
      <c r="BM287" s="187" t="s">
        <v>1175</v>
      </c>
    </row>
    <row r="288" spans="2:65" s="12" customFormat="1" ht="11.25">
      <c r="B288" s="189"/>
      <c r="C288" s="190"/>
      <c r="D288" s="191" t="s">
        <v>160</v>
      </c>
      <c r="E288" s="192" t="s">
        <v>1</v>
      </c>
      <c r="F288" s="193" t="s">
        <v>540</v>
      </c>
      <c r="G288" s="190"/>
      <c r="H288" s="192" t="s">
        <v>1</v>
      </c>
      <c r="I288" s="190"/>
      <c r="J288" s="190"/>
      <c r="K288" s="190"/>
      <c r="L288" s="194"/>
      <c r="M288" s="195"/>
      <c r="N288" s="196"/>
      <c r="O288" s="196"/>
      <c r="P288" s="196"/>
      <c r="Q288" s="196"/>
      <c r="R288" s="196"/>
      <c r="S288" s="196"/>
      <c r="T288" s="197"/>
      <c r="AT288" s="198" t="s">
        <v>160</v>
      </c>
      <c r="AU288" s="198" t="s">
        <v>524</v>
      </c>
      <c r="AV288" s="12" t="s">
        <v>78</v>
      </c>
      <c r="AW288" s="12" t="s">
        <v>27</v>
      </c>
      <c r="AX288" s="12" t="s">
        <v>71</v>
      </c>
      <c r="AY288" s="198" t="s">
        <v>151</v>
      </c>
    </row>
    <row r="289" spans="2:65" s="13" customFormat="1" ht="11.25">
      <c r="B289" s="199"/>
      <c r="C289" s="200"/>
      <c r="D289" s="191" t="s">
        <v>160</v>
      </c>
      <c r="E289" s="201" t="s">
        <v>1</v>
      </c>
      <c r="F289" s="202" t="s">
        <v>1176</v>
      </c>
      <c r="G289" s="200"/>
      <c r="H289" s="203">
        <v>32.718000000000004</v>
      </c>
      <c r="I289" s="200"/>
      <c r="J289" s="200"/>
      <c r="K289" s="200"/>
      <c r="L289" s="204"/>
      <c r="M289" s="205"/>
      <c r="N289" s="206"/>
      <c r="O289" s="206"/>
      <c r="P289" s="206"/>
      <c r="Q289" s="206"/>
      <c r="R289" s="206"/>
      <c r="S289" s="206"/>
      <c r="T289" s="207"/>
      <c r="AT289" s="208" t="s">
        <v>160</v>
      </c>
      <c r="AU289" s="208" t="s">
        <v>524</v>
      </c>
      <c r="AV289" s="13" t="s">
        <v>80</v>
      </c>
      <c r="AW289" s="13" t="s">
        <v>27</v>
      </c>
      <c r="AX289" s="13" t="s">
        <v>71</v>
      </c>
      <c r="AY289" s="208" t="s">
        <v>151</v>
      </c>
    </row>
    <row r="290" spans="2:65" s="14" customFormat="1" ht="11.25">
      <c r="B290" s="209"/>
      <c r="C290" s="210"/>
      <c r="D290" s="191" t="s">
        <v>160</v>
      </c>
      <c r="E290" s="211" t="s">
        <v>1</v>
      </c>
      <c r="F290" s="212" t="s">
        <v>165</v>
      </c>
      <c r="G290" s="210"/>
      <c r="H290" s="213">
        <v>32.718000000000004</v>
      </c>
      <c r="I290" s="210"/>
      <c r="J290" s="210"/>
      <c r="K290" s="210"/>
      <c r="L290" s="214"/>
      <c r="M290" s="215"/>
      <c r="N290" s="216"/>
      <c r="O290" s="216"/>
      <c r="P290" s="216"/>
      <c r="Q290" s="216"/>
      <c r="R290" s="216"/>
      <c r="S290" s="216"/>
      <c r="T290" s="217"/>
      <c r="AT290" s="218" t="s">
        <v>160</v>
      </c>
      <c r="AU290" s="218" t="s">
        <v>524</v>
      </c>
      <c r="AV290" s="14" t="s">
        <v>158</v>
      </c>
      <c r="AW290" s="14" t="s">
        <v>27</v>
      </c>
      <c r="AX290" s="14" t="s">
        <v>78</v>
      </c>
      <c r="AY290" s="218" t="s">
        <v>151</v>
      </c>
    </row>
    <row r="291" spans="2:65" s="1" customFormat="1" ht="24" customHeight="1">
      <c r="B291" s="31"/>
      <c r="C291" s="177" t="s">
        <v>718</v>
      </c>
      <c r="D291" s="177" t="s">
        <v>153</v>
      </c>
      <c r="E291" s="178" t="s">
        <v>543</v>
      </c>
      <c r="F291" s="179" t="s">
        <v>544</v>
      </c>
      <c r="G291" s="180" t="s">
        <v>248</v>
      </c>
      <c r="H291" s="181">
        <v>1.722</v>
      </c>
      <c r="I291" s="182"/>
      <c r="J291" s="182">
        <f>ROUND(I291*H291,2)</f>
        <v>0</v>
      </c>
      <c r="K291" s="179" t="s">
        <v>168</v>
      </c>
      <c r="L291" s="35"/>
      <c r="M291" s="183" t="s">
        <v>1</v>
      </c>
      <c r="N291" s="184" t="s">
        <v>36</v>
      </c>
      <c r="O291" s="185">
        <v>0.63800000000000001</v>
      </c>
      <c r="P291" s="185">
        <f>O291*H291</f>
        <v>1.0986359999999999</v>
      </c>
      <c r="Q291" s="185">
        <v>0</v>
      </c>
      <c r="R291" s="185">
        <f>Q291*H291</f>
        <v>0</v>
      </c>
      <c r="S291" s="185">
        <v>0</v>
      </c>
      <c r="T291" s="186">
        <f>S291*H291</f>
        <v>0</v>
      </c>
      <c r="AR291" s="187" t="s">
        <v>158</v>
      </c>
      <c r="AT291" s="187" t="s">
        <v>153</v>
      </c>
      <c r="AU291" s="187" t="s">
        <v>524</v>
      </c>
      <c r="AY291" s="17" t="s">
        <v>151</v>
      </c>
      <c r="BE291" s="188">
        <f>IF(N291="základní",J291,0)</f>
        <v>0</v>
      </c>
      <c r="BF291" s="188">
        <f>IF(N291="snížená",J291,0)</f>
        <v>0</v>
      </c>
      <c r="BG291" s="188">
        <f>IF(N291="zákl. přenesená",J291,0)</f>
        <v>0</v>
      </c>
      <c r="BH291" s="188">
        <f>IF(N291="sníž. přenesená",J291,0)</f>
        <v>0</v>
      </c>
      <c r="BI291" s="188">
        <f>IF(N291="nulová",J291,0)</f>
        <v>0</v>
      </c>
      <c r="BJ291" s="17" t="s">
        <v>78</v>
      </c>
      <c r="BK291" s="188">
        <f>ROUND(I291*H291,2)</f>
        <v>0</v>
      </c>
      <c r="BL291" s="17" t="s">
        <v>158</v>
      </c>
      <c r="BM291" s="187" t="s">
        <v>1177</v>
      </c>
    </row>
    <row r="292" spans="2:65" s="12" customFormat="1" ht="11.25">
      <c r="B292" s="189"/>
      <c r="C292" s="190"/>
      <c r="D292" s="191" t="s">
        <v>160</v>
      </c>
      <c r="E292" s="192" t="s">
        <v>1</v>
      </c>
      <c r="F292" s="193" t="s">
        <v>531</v>
      </c>
      <c r="G292" s="190"/>
      <c r="H292" s="192" t="s">
        <v>1</v>
      </c>
      <c r="I292" s="190"/>
      <c r="J292" s="190"/>
      <c r="K292" s="190"/>
      <c r="L292" s="194"/>
      <c r="M292" s="195"/>
      <c r="N292" s="196"/>
      <c r="O292" s="196"/>
      <c r="P292" s="196"/>
      <c r="Q292" s="196"/>
      <c r="R292" s="196"/>
      <c r="S292" s="196"/>
      <c r="T292" s="197"/>
      <c r="AT292" s="198" t="s">
        <v>160</v>
      </c>
      <c r="AU292" s="198" t="s">
        <v>524</v>
      </c>
      <c r="AV292" s="12" t="s">
        <v>78</v>
      </c>
      <c r="AW292" s="12" t="s">
        <v>27</v>
      </c>
      <c r="AX292" s="12" t="s">
        <v>71</v>
      </c>
      <c r="AY292" s="198" t="s">
        <v>151</v>
      </c>
    </row>
    <row r="293" spans="2:65" s="13" customFormat="1" ht="11.25">
      <c r="B293" s="199"/>
      <c r="C293" s="200"/>
      <c r="D293" s="191" t="s">
        <v>160</v>
      </c>
      <c r="E293" s="201" t="s">
        <v>1</v>
      </c>
      <c r="F293" s="202" t="s">
        <v>1173</v>
      </c>
      <c r="G293" s="200"/>
      <c r="H293" s="203">
        <v>0.65300000000000002</v>
      </c>
      <c r="I293" s="200"/>
      <c r="J293" s="200"/>
      <c r="K293" s="200"/>
      <c r="L293" s="204"/>
      <c r="M293" s="205"/>
      <c r="N293" s="206"/>
      <c r="O293" s="206"/>
      <c r="P293" s="206"/>
      <c r="Q293" s="206"/>
      <c r="R293" s="206"/>
      <c r="S293" s="206"/>
      <c r="T293" s="207"/>
      <c r="AT293" s="208" t="s">
        <v>160</v>
      </c>
      <c r="AU293" s="208" t="s">
        <v>524</v>
      </c>
      <c r="AV293" s="13" t="s">
        <v>80</v>
      </c>
      <c r="AW293" s="13" t="s">
        <v>27</v>
      </c>
      <c r="AX293" s="13" t="s">
        <v>71</v>
      </c>
      <c r="AY293" s="208" t="s">
        <v>151</v>
      </c>
    </row>
    <row r="294" spans="2:65" s="12" customFormat="1" ht="11.25">
      <c r="B294" s="189"/>
      <c r="C294" s="190"/>
      <c r="D294" s="191" t="s">
        <v>160</v>
      </c>
      <c r="E294" s="192" t="s">
        <v>1</v>
      </c>
      <c r="F294" s="193" t="s">
        <v>534</v>
      </c>
      <c r="G294" s="190"/>
      <c r="H294" s="192" t="s">
        <v>1</v>
      </c>
      <c r="I294" s="190"/>
      <c r="J294" s="190"/>
      <c r="K294" s="190"/>
      <c r="L294" s="194"/>
      <c r="M294" s="195"/>
      <c r="N294" s="196"/>
      <c r="O294" s="196"/>
      <c r="P294" s="196"/>
      <c r="Q294" s="196"/>
      <c r="R294" s="196"/>
      <c r="S294" s="196"/>
      <c r="T294" s="197"/>
      <c r="AT294" s="198" t="s">
        <v>160</v>
      </c>
      <c r="AU294" s="198" t="s">
        <v>524</v>
      </c>
      <c r="AV294" s="12" t="s">
        <v>78</v>
      </c>
      <c r="AW294" s="12" t="s">
        <v>27</v>
      </c>
      <c r="AX294" s="12" t="s">
        <v>71</v>
      </c>
      <c r="AY294" s="198" t="s">
        <v>151</v>
      </c>
    </row>
    <row r="295" spans="2:65" s="13" customFormat="1" ht="11.25">
      <c r="B295" s="199"/>
      <c r="C295" s="200"/>
      <c r="D295" s="191" t="s">
        <v>160</v>
      </c>
      <c r="E295" s="201" t="s">
        <v>1</v>
      </c>
      <c r="F295" s="202" t="s">
        <v>1174</v>
      </c>
      <c r="G295" s="200"/>
      <c r="H295" s="203">
        <v>1.069</v>
      </c>
      <c r="I295" s="200"/>
      <c r="J295" s="200"/>
      <c r="K295" s="200"/>
      <c r="L295" s="204"/>
      <c r="M295" s="205"/>
      <c r="N295" s="206"/>
      <c r="O295" s="206"/>
      <c r="P295" s="206"/>
      <c r="Q295" s="206"/>
      <c r="R295" s="206"/>
      <c r="S295" s="206"/>
      <c r="T295" s="207"/>
      <c r="AT295" s="208" t="s">
        <v>160</v>
      </c>
      <c r="AU295" s="208" t="s">
        <v>524</v>
      </c>
      <c r="AV295" s="13" t="s">
        <v>80</v>
      </c>
      <c r="AW295" s="13" t="s">
        <v>27</v>
      </c>
      <c r="AX295" s="13" t="s">
        <v>71</v>
      </c>
      <c r="AY295" s="208" t="s">
        <v>151</v>
      </c>
    </row>
    <row r="296" spans="2:65" s="14" customFormat="1" ht="11.25">
      <c r="B296" s="209"/>
      <c r="C296" s="210"/>
      <c r="D296" s="191" t="s">
        <v>160</v>
      </c>
      <c r="E296" s="211" t="s">
        <v>1</v>
      </c>
      <c r="F296" s="212" t="s">
        <v>165</v>
      </c>
      <c r="G296" s="210"/>
      <c r="H296" s="213">
        <v>1.722</v>
      </c>
      <c r="I296" s="210"/>
      <c r="J296" s="210"/>
      <c r="K296" s="210"/>
      <c r="L296" s="214"/>
      <c r="M296" s="215"/>
      <c r="N296" s="216"/>
      <c r="O296" s="216"/>
      <c r="P296" s="216"/>
      <c r="Q296" s="216"/>
      <c r="R296" s="216"/>
      <c r="S296" s="216"/>
      <c r="T296" s="217"/>
      <c r="AT296" s="218" t="s">
        <v>160</v>
      </c>
      <c r="AU296" s="218" t="s">
        <v>524</v>
      </c>
      <c r="AV296" s="14" t="s">
        <v>158</v>
      </c>
      <c r="AW296" s="14" t="s">
        <v>4</v>
      </c>
      <c r="AX296" s="14" t="s">
        <v>78</v>
      </c>
      <c r="AY296" s="218" t="s">
        <v>151</v>
      </c>
    </row>
    <row r="297" spans="2:65" s="1" customFormat="1" ht="24" customHeight="1">
      <c r="B297" s="31"/>
      <c r="C297" s="177" t="s">
        <v>886</v>
      </c>
      <c r="D297" s="177" t="s">
        <v>153</v>
      </c>
      <c r="E297" s="178" t="s">
        <v>547</v>
      </c>
      <c r="F297" s="179" t="s">
        <v>548</v>
      </c>
      <c r="G297" s="180" t="s">
        <v>248</v>
      </c>
      <c r="H297" s="181">
        <v>1.722</v>
      </c>
      <c r="I297" s="182"/>
      <c r="J297" s="182">
        <f>ROUND(I297*H297,2)</f>
        <v>0</v>
      </c>
      <c r="K297" s="179" t="s">
        <v>230</v>
      </c>
      <c r="L297" s="35"/>
      <c r="M297" s="183" t="s">
        <v>1</v>
      </c>
      <c r="N297" s="184" t="s">
        <v>36</v>
      </c>
      <c r="O297" s="185">
        <v>0</v>
      </c>
      <c r="P297" s="185">
        <f>O297*H297</f>
        <v>0</v>
      </c>
      <c r="Q297" s="185">
        <v>0</v>
      </c>
      <c r="R297" s="185">
        <f>Q297*H297</f>
        <v>0</v>
      </c>
      <c r="S297" s="185">
        <v>0</v>
      </c>
      <c r="T297" s="186">
        <f>S297*H297</f>
        <v>0</v>
      </c>
      <c r="AR297" s="187" t="s">
        <v>158</v>
      </c>
      <c r="AT297" s="187" t="s">
        <v>153</v>
      </c>
      <c r="AU297" s="187" t="s">
        <v>524</v>
      </c>
      <c r="AY297" s="17" t="s">
        <v>151</v>
      </c>
      <c r="BE297" s="188">
        <f>IF(N297="základní",J297,0)</f>
        <v>0</v>
      </c>
      <c r="BF297" s="188">
        <f>IF(N297="snížená",J297,0)</f>
        <v>0</v>
      </c>
      <c r="BG297" s="188">
        <f>IF(N297="zákl. přenesená",J297,0)</f>
        <v>0</v>
      </c>
      <c r="BH297" s="188">
        <f>IF(N297="sníž. přenesená",J297,0)</f>
        <v>0</v>
      </c>
      <c r="BI297" s="188">
        <f>IF(N297="nulová",J297,0)</f>
        <v>0</v>
      </c>
      <c r="BJ297" s="17" t="s">
        <v>78</v>
      </c>
      <c r="BK297" s="188">
        <f>ROUND(I297*H297,2)</f>
        <v>0</v>
      </c>
      <c r="BL297" s="17" t="s">
        <v>158</v>
      </c>
      <c r="BM297" s="187" t="s">
        <v>1178</v>
      </c>
    </row>
    <row r="298" spans="2:65" s="12" customFormat="1" ht="11.25">
      <c r="B298" s="189"/>
      <c r="C298" s="190"/>
      <c r="D298" s="191" t="s">
        <v>160</v>
      </c>
      <c r="E298" s="192" t="s">
        <v>1</v>
      </c>
      <c r="F298" s="193" t="s">
        <v>531</v>
      </c>
      <c r="G298" s="190"/>
      <c r="H298" s="192" t="s">
        <v>1</v>
      </c>
      <c r="I298" s="190"/>
      <c r="J298" s="190"/>
      <c r="K298" s="190"/>
      <c r="L298" s="194"/>
      <c r="M298" s="195"/>
      <c r="N298" s="196"/>
      <c r="O298" s="196"/>
      <c r="P298" s="196"/>
      <c r="Q298" s="196"/>
      <c r="R298" s="196"/>
      <c r="S298" s="196"/>
      <c r="T298" s="197"/>
      <c r="AT298" s="198" t="s">
        <v>160</v>
      </c>
      <c r="AU298" s="198" t="s">
        <v>524</v>
      </c>
      <c r="AV298" s="12" t="s">
        <v>78</v>
      </c>
      <c r="AW298" s="12" t="s">
        <v>27</v>
      </c>
      <c r="AX298" s="12" t="s">
        <v>71</v>
      </c>
      <c r="AY298" s="198" t="s">
        <v>151</v>
      </c>
    </row>
    <row r="299" spans="2:65" s="13" customFormat="1" ht="11.25">
      <c r="B299" s="199"/>
      <c r="C299" s="200"/>
      <c r="D299" s="191" t="s">
        <v>160</v>
      </c>
      <c r="E299" s="201" t="s">
        <v>1</v>
      </c>
      <c r="F299" s="202" t="s">
        <v>1173</v>
      </c>
      <c r="G299" s="200"/>
      <c r="H299" s="203">
        <v>0.65300000000000002</v>
      </c>
      <c r="I299" s="200"/>
      <c r="J299" s="200"/>
      <c r="K299" s="200"/>
      <c r="L299" s="204"/>
      <c r="M299" s="205"/>
      <c r="N299" s="206"/>
      <c r="O299" s="206"/>
      <c r="P299" s="206"/>
      <c r="Q299" s="206"/>
      <c r="R299" s="206"/>
      <c r="S299" s="206"/>
      <c r="T299" s="207"/>
      <c r="AT299" s="208" t="s">
        <v>160</v>
      </c>
      <c r="AU299" s="208" t="s">
        <v>524</v>
      </c>
      <c r="AV299" s="13" t="s">
        <v>80</v>
      </c>
      <c r="AW299" s="13" t="s">
        <v>27</v>
      </c>
      <c r="AX299" s="13" t="s">
        <v>71</v>
      </c>
      <c r="AY299" s="208" t="s">
        <v>151</v>
      </c>
    </row>
    <row r="300" spans="2:65" s="12" customFormat="1" ht="11.25">
      <c r="B300" s="189"/>
      <c r="C300" s="190"/>
      <c r="D300" s="191" t="s">
        <v>160</v>
      </c>
      <c r="E300" s="192" t="s">
        <v>1</v>
      </c>
      <c r="F300" s="193" t="s">
        <v>534</v>
      </c>
      <c r="G300" s="190"/>
      <c r="H300" s="192" t="s">
        <v>1</v>
      </c>
      <c r="I300" s="190"/>
      <c r="J300" s="190"/>
      <c r="K300" s="190"/>
      <c r="L300" s="194"/>
      <c r="M300" s="195"/>
      <c r="N300" s="196"/>
      <c r="O300" s="196"/>
      <c r="P300" s="196"/>
      <c r="Q300" s="196"/>
      <c r="R300" s="196"/>
      <c r="S300" s="196"/>
      <c r="T300" s="197"/>
      <c r="AT300" s="198" t="s">
        <v>160</v>
      </c>
      <c r="AU300" s="198" t="s">
        <v>524</v>
      </c>
      <c r="AV300" s="12" t="s">
        <v>78</v>
      </c>
      <c r="AW300" s="12" t="s">
        <v>27</v>
      </c>
      <c r="AX300" s="12" t="s">
        <v>71</v>
      </c>
      <c r="AY300" s="198" t="s">
        <v>151</v>
      </c>
    </row>
    <row r="301" spans="2:65" s="13" customFormat="1" ht="11.25">
      <c r="B301" s="199"/>
      <c r="C301" s="200"/>
      <c r="D301" s="191" t="s">
        <v>160</v>
      </c>
      <c r="E301" s="201" t="s">
        <v>1</v>
      </c>
      <c r="F301" s="202" t="s">
        <v>1174</v>
      </c>
      <c r="G301" s="200"/>
      <c r="H301" s="203">
        <v>1.069</v>
      </c>
      <c r="I301" s="200"/>
      <c r="J301" s="200"/>
      <c r="K301" s="200"/>
      <c r="L301" s="204"/>
      <c r="M301" s="205"/>
      <c r="N301" s="206"/>
      <c r="O301" s="206"/>
      <c r="P301" s="206"/>
      <c r="Q301" s="206"/>
      <c r="R301" s="206"/>
      <c r="S301" s="206"/>
      <c r="T301" s="207"/>
      <c r="AT301" s="208" t="s">
        <v>160</v>
      </c>
      <c r="AU301" s="208" t="s">
        <v>524</v>
      </c>
      <c r="AV301" s="13" t="s">
        <v>80</v>
      </c>
      <c r="AW301" s="13" t="s">
        <v>27</v>
      </c>
      <c r="AX301" s="13" t="s">
        <v>71</v>
      </c>
      <c r="AY301" s="208" t="s">
        <v>151</v>
      </c>
    </row>
    <row r="302" spans="2:65" s="14" customFormat="1" ht="11.25">
      <c r="B302" s="209"/>
      <c r="C302" s="210"/>
      <c r="D302" s="191" t="s">
        <v>160</v>
      </c>
      <c r="E302" s="211" t="s">
        <v>1</v>
      </c>
      <c r="F302" s="212" t="s">
        <v>165</v>
      </c>
      <c r="G302" s="210"/>
      <c r="H302" s="213">
        <v>1.722</v>
      </c>
      <c r="I302" s="210"/>
      <c r="J302" s="210"/>
      <c r="K302" s="210"/>
      <c r="L302" s="214"/>
      <c r="M302" s="215"/>
      <c r="N302" s="216"/>
      <c r="O302" s="216"/>
      <c r="P302" s="216"/>
      <c r="Q302" s="216"/>
      <c r="R302" s="216"/>
      <c r="S302" s="216"/>
      <c r="T302" s="217"/>
      <c r="AT302" s="218" t="s">
        <v>160</v>
      </c>
      <c r="AU302" s="218" t="s">
        <v>524</v>
      </c>
      <c r="AV302" s="14" t="s">
        <v>158</v>
      </c>
      <c r="AW302" s="14" t="s">
        <v>27</v>
      </c>
      <c r="AX302" s="14" t="s">
        <v>78</v>
      </c>
      <c r="AY302" s="218" t="s">
        <v>151</v>
      </c>
    </row>
    <row r="303" spans="2:65" s="11" customFormat="1" ht="22.9" customHeight="1">
      <c r="B303" s="162"/>
      <c r="C303" s="163"/>
      <c r="D303" s="164" t="s">
        <v>70</v>
      </c>
      <c r="E303" s="175" t="s">
        <v>1084</v>
      </c>
      <c r="F303" s="175" t="s">
        <v>520</v>
      </c>
      <c r="G303" s="163"/>
      <c r="H303" s="163"/>
      <c r="I303" s="163"/>
      <c r="J303" s="176">
        <f>BK303</f>
        <v>0</v>
      </c>
      <c r="K303" s="163"/>
      <c r="L303" s="167"/>
      <c r="M303" s="168"/>
      <c r="N303" s="169"/>
      <c r="O303" s="169"/>
      <c r="P303" s="170">
        <f>SUM(P304:P312)</f>
        <v>0.1318</v>
      </c>
      <c r="Q303" s="169"/>
      <c r="R303" s="170">
        <f>SUM(R304:R312)</f>
        <v>0</v>
      </c>
      <c r="S303" s="169"/>
      <c r="T303" s="171">
        <f>SUM(T304:T312)</f>
        <v>0</v>
      </c>
      <c r="AR303" s="172" t="s">
        <v>78</v>
      </c>
      <c r="AT303" s="173" t="s">
        <v>70</v>
      </c>
      <c r="AU303" s="173" t="s">
        <v>78</v>
      </c>
      <c r="AY303" s="172" t="s">
        <v>151</v>
      </c>
      <c r="BK303" s="174">
        <f>SUM(BK304:BK312)</f>
        <v>0</v>
      </c>
    </row>
    <row r="304" spans="2:65" s="1" customFormat="1" ht="24" customHeight="1">
      <c r="B304" s="31"/>
      <c r="C304" s="177" t="s">
        <v>650</v>
      </c>
      <c r="D304" s="177" t="s">
        <v>153</v>
      </c>
      <c r="E304" s="178" t="s">
        <v>1085</v>
      </c>
      <c r="F304" s="179" t="s">
        <v>1086</v>
      </c>
      <c r="G304" s="180" t="s">
        <v>248</v>
      </c>
      <c r="H304" s="181">
        <v>26.36</v>
      </c>
      <c r="I304" s="182"/>
      <c r="J304" s="182">
        <f>ROUND(I304*H304,2)</f>
        <v>0</v>
      </c>
      <c r="K304" s="179" t="s">
        <v>1087</v>
      </c>
      <c r="L304" s="35"/>
      <c r="M304" s="183" t="s">
        <v>1</v>
      </c>
      <c r="N304" s="184" t="s">
        <v>36</v>
      </c>
      <c r="O304" s="185">
        <v>5.0000000000000001E-3</v>
      </c>
      <c r="P304" s="185">
        <f>O304*H304</f>
        <v>0.1318</v>
      </c>
      <c r="Q304" s="185">
        <v>0</v>
      </c>
      <c r="R304" s="185">
        <f>Q304*H304</f>
        <v>0</v>
      </c>
      <c r="S304" s="185">
        <v>0</v>
      </c>
      <c r="T304" s="186">
        <f>S304*H304</f>
        <v>0</v>
      </c>
      <c r="AR304" s="187" t="s">
        <v>158</v>
      </c>
      <c r="AT304" s="187" t="s">
        <v>153</v>
      </c>
      <c r="AU304" s="187" t="s">
        <v>80</v>
      </c>
      <c r="AY304" s="17" t="s">
        <v>151</v>
      </c>
      <c r="BE304" s="188">
        <f>IF(N304="základní",J304,0)</f>
        <v>0</v>
      </c>
      <c r="BF304" s="188">
        <f>IF(N304="snížená",J304,0)</f>
        <v>0</v>
      </c>
      <c r="BG304" s="188">
        <f>IF(N304="zákl. přenesená",J304,0)</f>
        <v>0</v>
      </c>
      <c r="BH304" s="188">
        <f>IF(N304="sníž. přenesená",J304,0)</f>
        <v>0</v>
      </c>
      <c r="BI304" s="188">
        <f>IF(N304="nulová",J304,0)</f>
        <v>0</v>
      </c>
      <c r="BJ304" s="17" t="s">
        <v>78</v>
      </c>
      <c r="BK304" s="188">
        <f>ROUND(I304*H304,2)</f>
        <v>0</v>
      </c>
      <c r="BL304" s="17" t="s">
        <v>158</v>
      </c>
      <c r="BM304" s="187" t="s">
        <v>1179</v>
      </c>
    </row>
    <row r="305" spans="2:65" s="12" customFormat="1" ht="11.25">
      <c r="B305" s="189"/>
      <c r="C305" s="190"/>
      <c r="D305" s="191" t="s">
        <v>160</v>
      </c>
      <c r="E305" s="192" t="s">
        <v>1</v>
      </c>
      <c r="F305" s="193" t="s">
        <v>356</v>
      </c>
      <c r="G305" s="190"/>
      <c r="H305" s="192" t="s">
        <v>1</v>
      </c>
      <c r="I305" s="190"/>
      <c r="J305" s="190"/>
      <c r="K305" s="190"/>
      <c r="L305" s="194"/>
      <c r="M305" s="195"/>
      <c r="N305" s="196"/>
      <c r="O305" s="196"/>
      <c r="P305" s="196"/>
      <c r="Q305" s="196"/>
      <c r="R305" s="196"/>
      <c r="S305" s="196"/>
      <c r="T305" s="197"/>
      <c r="AT305" s="198" t="s">
        <v>160</v>
      </c>
      <c r="AU305" s="198" t="s">
        <v>80</v>
      </c>
      <c r="AV305" s="12" t="s">
        <v>78</v>
      </c>
      <c r="AW305" s="12" t="s">
        <v>27</v>
      </c>
      <c r="AX305" s="12" t="s">
        <v>71</v>
      </c>
      <c r="AY305" s="198" t="s">
        <v>151</v>
      </c>
    </row>
    <row r="306" spans="2:65" s="13" customFormat="1" ht="11.25">
      <c r="B306" s="199"/>
      <c r="C306" s="200"/>
      <c r="D306" s="191" t="s">
        <v>160</v>
      </c>
      <c r="E306" s="201" t="s">
        <v>1</v>
      </c>
      <c r="F306" s="202" t="s">
        <v>1180</v>
      </c>
      <c r="G306" s="200"/>
      <c r="H306" s="203">
        <v>6.0000000000000001E-3</v>
      </c>
      <c r="I306" s="200"/>
      <c r="J306" s="200"/>
      <c r="K306" s="200"/>
      <c r="L306" s="204"/>
      <c r="M306" s="205"/>
      <c r="N306" s="206"/>
      <c r="O306" s="206"/>
      <c r="P306" s="206"/>
      <c r="Q306" s="206"/>
      <c r="R306" s="206"/>
      <c r="S306" s="206"/>
      <c r="T306" s="207"/>
      <c r="AT306" s="208" t="s">
        <v>160</v>
      </c>
      <c r="AU306" s="208" t="s">
        <v>80</v>
      </c>
      <c r="AV306" s="13" t="s">
        <v>80</v>
      </c>
      <c r="AW306" s="13" t="s">
        <v>27</v>
      </c>
      <c r="AX306" s="13" t="s">
        <v>71</v>
      </c>
      <c r="AY306" s="208" t="s">
        <v>151</v>
      </c>
    </row>
    <row r="307" spans="2:65" s="12" customFormat="1" ht="11.25">
      <c r="B307" s="189"/>
      <c r="C307" s="190"/>
      <c r="D307" s="191" t="s">
        <v>160</v>
      </c>
      <c r="E307" s="192" t="s">
        <v>1</v>
      </c>
      <c r="F307" s="193" t="s">
        <v>358</v>
      </c>
      <c r="G307" s="190"/>
      <c r="H307" s="192" t="s">
        <v>1</v>
      </c>
      <c r="I307" s="190"/>
      <c r="J307" s="190"/>
      <c r="K307" s="190"/>
      <c r="L307" s="194"/>
      <c r="M307" s="195"/>
      <c r="N307" s="196"/>
      <c r="O307" s="196"/>
      <c r="P307" s="196"/>
      <c r="Q307" s="196"/>
      <c r="R307" s="196"/>
      <c r="S307" s="196"/>
      <c r="T307" s="197"/>
      <c r="AT307" s="198" t="s">
        <v>160</v>
      </c>
      <c r="AU307" s="198" t="s">
        <v>80</v>
      </c>
      <c r="AV307" s="12" t="s">
        <v>78</v>
      </c>
      <c r="AW307" s="12" t="s">
        <v>27</v>
      </c>
      <c r="AX307" s="12" t="s">
        <v>71</v>
      </c>
      <c r="AY307" s="198" t="s">
        <v>151</v>
      </c>
    </row>
    <row r="308" spans="2:65" s="13" customFormat="1" ht="11.25">
      <c r="B308" s="199"/>
      <c r="C308" s="200"/>
      <c r="D308" s="191" t="s">
        <v>160</v>
      </c>
      <c r="E308" s="201" t="s">
        <v>1</v>
      </c>
      <c r="F308" s="202" t="s">
        <v>1181</v>
      </c>
      <c r="G308" s="200"/>
      <c r="H308" s="203">
        <v>0.39200000000000002</v>
      </c>
      <c r="I308" s="200"/>
      <c r="J308" s="200"/>
      <c r="K308" s="200"/>
      <c r="L308" s="204"/>
      <c r="M308" s="205"/>
      <c r="N308" s="206"/>
      <c r="O308" s="206"/>
      <c r="P308" s="206"/>
      <c r="Q308" s="206"/>
      <c r="R308" s="206"/>
      <c r="S308" s="206"/>
      <c r="T308" s="207"/>
      <c r="AT308" s="208" t="s">
        <v>160</v>
      </c>
      <c r="AU308" s="208" t="s">
        <v>80</v>
      </c>
      <c r="AV308" s="13" t="s">
        <v>80</v>
      </c>
      <c r="AW308" s="13" t="s">
        <v>27</v>
      </c>
      <c r="AX308" s="13" t="s">
        <v>71</v>
      </c>
      <c r="AY308" s="208" t="s">
        <v>151</v>
      </c>
    </row>
    <row r="309" spans="2:65" s="13" customFormat="1" ht="11.25">
      <c r="B309" s="199"/>
      <c r="C309" s="200"/>
      <c r="D309" s="191" t="s">
        <v>160</v>
      </c>
      <c r="E309" s="201" t="s">
        <v>1</v>
      </c>
      <c r="F309" s="202" t="s">
        <v>1182</v>
      </c>
      <c r="G309" s="200"/>
      <c r="H309" s="203">
        <v>0.26100000000000001</v>
      </c>
      <c r="I309" s="200"/>
      <c r="J309" s="200"/>
      <c r="K309" s="200"/>
      <c r="L309" s="204"/>
      <c r="M309" s="205"/>
      <c r="N309" s="206"/>
      <c r="O309" s="206"/>
      <c r="P309" s="206"/>
      <c r="Q309" s="206"/>
      <c r="R309" s="206"/>
      <c r="S309" s="206"/>
      <c r="T309" s="207"/>
      <c r="AT309" s="208" t="s">
        <v>160</v>
      </c>
      <c r="AU309" s="208" t="s">
        <v>80</v>
      </c>
      <c r="AV309" s="13" t="s">
        <v>80</v>
      </c>
      <c r="AW309" s="13" t="s">
        <v>27</v>
      </c>
      <c r="AX309" s="13" t="s">
        <v>71</v>
      </c>
      <c r="AY309" s="208" t="s">
        <v>151</v>
      </c>
    </row>
    <row r="310" spans="2:65" s="15" customFormat="1" ht="11.25">
      <c r="B310" s="235"/>
      <c r="C310" s="236"/>
      <c r="D310" s="191" t="s">
        <v>160</v>
      </c>
      <c r="E310" s="237" t="s">
        <v>1</v>
      </c>
      <c r="F310" s="238" t="s">
        <v>761</v>
      </c>
      <c r="G310" s="236"/>
      <c r="H310" s="239">
        <v>0.65900000000000003</v>
      </c>
      <c r="I310" s="236"/>
      <c r="J310" s="236"/>
      <c r="K310" s="236"/>
      <c r="L310" s="240"/>
      <c r="M310" s="241"/>
      <c r="N310" s="242"/>
      <c r="O310" s="242"/>
      <c r="P310" s="242"/>
      <c r="Q310" s="242"/>
      <c r="R310" s="242"/>
      <c r="S310" s="242"/>
      <c r="T310" s="243"/>
      <c r="AT310" s="244" t="s">
        <v>160</v>
      </c>
      <c r="AU310" s="244" t="s">
        <v>80</v>
      </c>
      <c r="AV310" s="15" t="s">
        <v>524</v>
      </c>
      <c r="AW310" s="15" t="s">
        <v>27</v>
      </c>
      <c r="AX310" s="15" t="s">
        <v>71</v>
      </c>
      <c r="AY310" s="244" t="s">
        <v>151</v>
      </c>
    </row>
    <row r="311" spans="2:65" s="12" customFormat="1" ht="11.25">
      <c r="B311" s="189"/>
      <c r="C311" s="190"/>
      <c r="D311" s="191" t="s">
        <v>160</v>
      </c>
      <c r="E311" s="192" t="s">
        <v>1</v>
      </c>
      <c r="F311" s="193" t="s">
        <v>1092</v>
      </c>
      <c r="G311" s="190"/>
      <c r="H311" s="192" t="s">
        <v>1</v>
      </c>
      <c r="I311" s="190"/>
      <c r="J311" s="190"/>
      <c r="K311" s="190"/>
      <c r="L311" s="194"/>
      <c r="M311" s="195"/>
      <c r="N311" s="196"/>
      <c r="O311" s="196"/>
      <c r="P311" s="196"/>
      <c r="Q311" s="196"/>
      <c r="R311" s="196"/>
      <c r="S311" s="196"/>
      <c r="T311" s="197"/>
      <c r="AT311" s="198" t="s">
        <v>160</v>
      </c>
      <c r="AU311" s="198" t="s">
        <v>80</v>
      </c>
      <c r="AV311" s="12" t="s">
        <v>78</v>
      </c>
      <c r="AW311" s="12" t="s">
        <v>27</v>
      </c>
      <c r="AX311" s="12" t="s">
        <v>71</v>
      </c>
      <c r="AY311" s="198" t="s">
        <v>151</v>
      </c>
    </row>
    <row r="312" spans="2:65" s="13" customFormat="1" ht="11.25">
      <c r="B312" s="199"/>
      <c r="C312" s="200"/>
      <c r="D312" s="191" t="s">
        <v>160</v>
      </c>
      <c r="E312" s="201" t="s">
        <v>1</v>
      </c>
      <c r="F312" s="202" t="s">
        <v>1183</v>
      </c>
      <c r="G312" s="200"/>
      <c r="H312" s="203">
        <v>26.36</v>
      </c>
      <c r="I312" s="200"/>
      <c r="J312" s="200"/>
      <c r="K312" s="200"/>
      <c r="L312" s="204"/>
      <c r="M312" s="205"/>
      <c r="N312" s="206"/>
      <c r="O312" s="206"/>
      <c r="P312" s="206"/>
      <c r="Q312" s="206"/>
      <c r="R312" s="206"/>
      <c r="S312" s="206"/>
      <c r="T312" s="207"/>
      <c r="AT312" s="208" t="s">
        <v>160</v>
      </c>
      <c r="AU312" s="208" t="s">
        <v>80</v>
      </c>
      <c r="AV312" s="13" t="s">
        <v>80</v>
      </c>
      <c r="AW312" s="13" t="s">
        <v>27</v>
      </c>
      <c r="AX312" s="13" t="s">
        <v>78</v>
      </c>
      <c r="AY312" s="208" t="s">
        <v>151</v>
      </c>
    </row>
    <row r="313" spans="2:65" s="11" customFormat="1" ht="25.9" customHeight="1">
      <c r="B313" s="162"/>
      <c r="C313" s="163"/>
      <c r="D313" s="164" t="s">
        <v>70</v>
      </c>
      <c r="E313" s="165" t="s">
        <v>279</v>
      </c>
      <c r="F313" s="165" t="s">
        <v>550</v>
      </c>
      <c r="G313" s="163"/>
      <c r="H313" s="163"/>
      <c r="I313" s="163"/>
      <c r="J313" s="166">
        <f>BK313</f>
        <v>0</v>
      </c>
      <c r="K313" s="163"/>
      <c r="L313" s="167"/>
      <c r="M313" s="168"/>
      <c r="N313" s="169"/>
      <c r="O313" s="169"/>
      <c r="P313" s="170">
        <f>P314</f>
        <v>4.6959999999999997</v>
      </c>
      <c r="Q313" s="169"/>
      <c r="R313" s="170">
        <f>R314</f>
        <v>9.9000000000000008E-3</v>
      </c>
      <c r="S313" s="169"/>
      <c r="T313" s="171">
        <f>T314</f>
        <v>0</v>
      </c>
      <c r="AR313" s="172" t="s">
        <v>524</v>
      </c>
      <c r="AT313" s="173" t="s">
        <v>70</v>
      </c>
      <c r="AU313" s="173" t="s">
        <v>71</v>
      </c>
      <c r="AY313" s="172" t="s">
        <v>151</v>
      </c>
      <c r="BK313" s="174">
        <f>BK314</f>
        <v>0</v>
      </c>
    </row>
    <row r="314" spans="2:65" s="11" customFormat="1" ht="22.9" customHeight="1">
      <c r="B314" s="162"/>
      <c r="C314" s="163"/>
      <c r="D314" s="164" t="s">
        <v>70</v>
      </c>
      <c r="E314" s="175" t="s">
        <v>551</v>
      </c>
      <c r="F314" s="175" t="s">
        <v>552</v>
      </c>
      <c r="G314" s="163"/>
      <c r="H314" s="163"/>
      <c r="I314" s="163"/>
      <c r="J314" s="176">
        <f>BK314</f>
        <v>0</v>
      </c>
      <c r="K314" s="163"/>
      <c r="L314" s="167"/>
      <c r="M314" s="168"/>
      <c r="N314" s="169"/>
      <c r="O314" s="169"/>
      <c r="P314" s="170">
        <f>SUM(P315:P325)</f>
        <v>4.6959999999999997</v>
      </c>
      <c r="Q314" s="169"/>
      <c r="R314" s="170">
        <f>SUM(R315:R325)</f>
        <v>9.9000000000000008E-3</v>
      </c>
      <c r="S314" s="169"/>
      <c r="T314" s="171">
        <f>SUM(T315:T325)</f>
        <v>0</v>
      </c>
      <c r="AR314" s="172" t="s">
        <v>524</v>
      </c>
      <c r="AT314" s="173" t="s">
        <v>70</v>
      </c>
      <c r="AU314" s="173" t="s">
        <v>78</v>
      </c>
      <c r="AY314" s="172" t="s">
        <v>151</v>
      </c>
      <c r="BK314" s="174">
        <f>SUM(BK315:BK325)</f>
        <v>0</v>
      </c>
    </row>
    <row r="315" spans="2:65" s="1" customFormat="1" ht="24" customHeight="1">
      <c r="B315" s="31"/>
      <c r="C315" s="177" t="s">
        <v>766</v>
      </c>
      <c r="D315" s="177" t="s">
        <v>153</v>
      </c>
      <c r="E315" s="178" t="s">
        <v>82</v>
      </c>
      <c r="F315" s="179" t="s">
        <v>554</v>
      </c>
      <c r="G315" s="180" t="s">
        <v>212</v>
      </c>
      <c r="H315" s="181">
        <v>1</v>
      </c>
      <c r="I315" s="182"/>
      <c r="J315" s="182">
        <f>ROUND(I315*H315,2)</f>
        <v>0</v>
      </c>
      <c r="K315" s="179" t="s">
        <v>1</v>
      </c>
      <c r="L315" s="35"/>
      <c r="M315" s="183" t="s">
        <v>1</v>
      </c>
      <c r="N315" s="184" t="s">
        <v>36</v>
      </c>
      <c r="O315" s="185">
        <v>0</v>
      </c>
      <c r="P315" s="185">
        <f>O315*H315</f>
        <v>0</v>
      </c>
      <c r="Q315" s="185">
        <v>0</v>
      </c>
      <c r="R315" s="185">
        <f>Q315*H315</f>
        <v>0</v>
      </c>
      <c r="S315" s="185">
        <v>0</v>
      </c>
      <c r="T315" s="186">
        <f>S315*H315</f>
        <v>0</v>
      </c>
      <c r="AR315" s="187" t="s">
        <v>555</v>
      </c>
      <c r="AT315" s="187" t="s">
        <v>153</v>
      </c>
      <c r="AU315" s="187" t="s">
        <v>80</v>
      </c>
      <c r="AY315" s="17" t="s">
        <v>151</v>
      </c>
      <c r="BE315" s="188">
        <f>IF(N315="základní",J315,0)</f>
        <v>0</v>
      </c>
      <c r="BF315" s="188">
        <f>IF(N315="snížená",J315,0)</f>
        <v>0</v>
      </c>
      <c r="BG315" s="188">
        <f>IF(N315="zákl. přenesená",J315,0)</f>
        <v>0</v>
      </c>
      <c r="BH315" s="188">
        <f>IF(N315="sníž. přenesená",J315,0)</f>
        <v>0</v>
      </c>
      <c r="BI315" s="188">
        <f>IF(N315="nulová",J315,0)</f>
        <v>0</v>
      </c>
      <c r="BJ315" s="17" t="s">
        <v>78</v>
      </c>
      <c r="BK315" s="188">
        <f>ROUND(I315*H315,2)</f>
        <v>0</v>
      </c>
      <c r="BL315" s="17" t="s">
        <v>555</v>
      </c>
      <c r="BM315" s="187" t="s">
        <v>1184</v>
      </c>
    </row>
    <row r="316" spans="2:65" s="12" customFormat="1" ht="11.25">
      <c r="B316" s="189"/>
      <c r="C316" s="190"/>
      <c r="D316" s="191" t="s">
        <v>160</v>
      </c>
      <c r="E316" s="192" t="s">
        <v>1</v>
      </c>
      <c r="F316" s="193" t="s">
        <v>557</v>
      </c>
      <c r="G316" s="190"/>
      <c r="H316" s="192" t="s">
        <v>1</v>
      </c>
      <c r="I316" s="190"/>
      <c r="J316" s="190"/>
      <c r="K316" s="190"/>
      <c r="L316" s="194"/>
      <c r="M316" s="195"/>
      <c r="N316" s="196"/>
      <c r="O316" s="196"/>
      <c r="P316" s="196"/>
      <c r="Q316" s="196"/>
      <c r="R316" s="196"/>
      <c r="S316" s="196"/>
      <c r="T316" s="197"/>
      <c r="AT316" s="198" t="s">
        <v>160</v>
      </c>
      <c r="AU316" s="198" t="s">
        <v>80</v>
      </c>
      <c r="AV316" s="12" t="s">
        <v>78</v>
      </c>
      <c r="AW316" s="12" t="s">
        <v>27</v>
      </c>
      <c r="AX316" s="12" t="s">
        <v>71</v>
      </c>
      <c r="AY316" s="198" t="s">
        <v>151</v>
      </c>
    </row>
    <row r="317" spans="2:65" s="12" customFormat="1" ht="11.25">
      <c r="B317" s="189"/>
      <c r="C317" s="190"/>
      <c r="D317" s="191" t="s">
        <v>160</v>
      </c>
      <c r="E317" s="192" t="s">
        <v>1</v>
      </c>
      <c r="F317" s="193" t="s">
        <v>558</v>
      </c>
      <c r="G317" s="190"/>
      <c r="H317" s="192" t="s">
        <v>1</v>
      </c>
      <c r="I317" s="190"/>
      <c r="J317" s="190"/>
      <c r="K317" s="190"/>
      <c r="L317" s="194"/>
      <c r="M317" s="195"/>
      <c r="N317" s="196"/>
      <c r="O317" s="196"/>
      <c r="P317" s="196"/>
      <c r="Q317" s="196"/>
      <c r="R317" s="196"/>
      <c r="S317" s="196"/>
      <c r="T317" s="197"/>
      <c r="AT317" s="198" t="s">
        <v>160</v>
      </c>
      <c r="AU317" s="198" t="s">
        <v>80</v>
      </c>
      <c r="AV317" s="12" t="s">
        <v>78</v>
      </c>
      <c r="AW317" s="12" t="s">
        <v>27</v>
      </c>
      <c r="AX317" s="12" t="s">
        <v>71</v>
      </c>
      <c r="AY317" s="198" t="s">
        <v>151</v>
      </c>
    </row>
    <row r="318" spans="2:65" s="13" customFormat="1" ht="11.25">
      <c r="B318" s="199"/>
      <c r="C318" s="200"/>
      <c r="D318" s="191" t="s">
        <v>160</v>
      </c>
      <c r="E318" s="201" t="s">
        <v>1</v>
      </c>
      <c r="F318" s="202" t="s">
        <v>78</v>
      </c>
      <c r="G318" s="200"/>
      <c r="H318" s="203">
        <v>1</v>
      </c>
      <c r="I318" s="200"/>
      <c r="J318" s="200"/>
      <c r="K318" s="200"/>
      <c r="L318" s="204"/>
      <c r="M318" s="205"/>
      <c r="N318" s="206"/>
      <c r="O318" s="206"/>
      <c r="P318" s="206"/>
      <c r="Q318" s="206"/>
      <c r="R318" s="206"/>
      <c r="S318" s="206"/>
      <c r="T318" s="207"/>
      <c r="AT318" s="208" t="s">
        <v>160</v>
      </c>
      <c r="AU318" s="208" t="s">
        <v>80</v>
      </c>
      <c r="AV318" s="13" t="s">
        <v>80</v>
      </c>
      <c r="AW318" s="13" t="s">
        <v>27</v>
      </c>
      <c r="AX318" s="13" t="s">
        <v>78</v>
      </c>
      <c r="AY318" s="208" t="s">
        <v>151</v>
      </c>
    </row>
    <row r="319" spans="2:65" s="1" customFormat="1" ht="16.5" customHeight="1">
      <c r="B319" s="31"/>
      <c r="C319" s="177" t="s">
        <v>652</v>
      </c>
      <c r="D319" s="177" t="s">
        <v>153</v>
      </c>
      <c r="E319" s="178" t="s">
        <v>1095</v>
      </c>
      <c r="F319" s="179" t="s">
        <v>1096</v>
      </c>
      <c r="G319" s="180" t="s">
        <v>212</v>
      </c>
      <c r="H319" s="181">
        <v>1</v>
      </c>
      <c r="I319" s="182"/>
      <c r="J319" s="182">
        <f>ROUND(I319*H319,2)</f>
        <v>0</v>
      </c>
      <c r="K319" s="179" t="s">
        <v>1</v>
      </c>
      <c r="L319" s="35"/>
      <c r="M319" s="183" t="s">
        <v>1</v>
      </c>
      <c r="N319" s="184" t="s">
        <v>36</v>
      </c>
      <c r="O319" s="185">
        <v>4.6959999999999997</v>
      </c>
      <c r="P319" s="185">
        <f>O319*H319</f>
        <v>4.6959999999999997</v>
      </c>
      <c r="Q319" s="185">
        <v>9.9000000000000008E-3</v>
      </c>
      <c r="R319" s="185">
        <f>Q319*H319</f>
        <v>9.9000000000000008E-3</v>
      </c>
      <c r="S319" s="185">
        <v>0</v>
      </c>
      <c r="T319" s="186">
        <f>S319*H319</f>
        <v>0</v>
      </c>
      <c r="AR319" s="187" t="s">
        <v>555</v>
      </c>
      <c r="AT319" s="187" t="s">
        <v>153</v>
      </c>
      <c r="AU319" s="187" t="s">
        <v>80</v>
      </c>
      <c r="AY319" s="17" t="s">
        <v>151</v>
      </c>
      <c r="BE319" s="188">
        <f>IF(N319="základní",J319,0)</f>
        <v>0</v>
      </c>
      <c r="BF319" s="188">
        <f>IF(N319="snížená",J319,0)</f>
        <v>0</v>
      </c>
      <c r="BG319" s="188">
        <f>IF(N319="zákl. přenesená",J319,0)</f>
        <v>0</v>
      </c>
      <c r="BH319" s="188">
        <f>IF(N319="sníž. přenesená",J319,0)</f>
        <v>0</v>
      </c>
      <c r="BI319" s="188">
        <f>IF(N319="nulová",J319,0)</f>
        <v>0</v>
      </c>
      <c r="BJ319" s="17" t="s">
        <v>78</v>
      </c>
      <c r="BK319" s="188">
        <f>ROUND(I319*H319,2)</f>
        <v>0</v>
      </c>
      <c r="BL319" s="17" t="s">
        <v>555</v>
      </c>
      <c r="BM319" s="187" t="s">
        <v>1185</v>
      </c>
    </row>
    <row r="320" spans="2:65" s="12" customFormat="1" ht="11.25">
      <c r="B320" s="189"/>
      <c r="C320" s="190"/>
      <c r="D320" s="191" t="s">
        <v>160</v>
      </c>
      <c r="E320" s="192" t="s">
        <v>1</v>
      </c>
      <c r="F320" s="193" t="s">
        <v>1098</v>
      </c>
      <c r="G320" s="190"/>
      <c r="H320" s="192" t="s">
        <v>1</v>
      </c>
      <c r="I320" s="190"/>
      <c r="J320" s="190"/>
      <c r="K320" s="190"/>
      <c r="L320" s="194"/>
      <c r="M320" s="195"/>
      <c r="N320" s="196"/>
      <c r="O320" s="196"/>
      <c r="P320" s="196"/>
      <c r="Q320" s="196"/>
      <c r="R320" s="196"/>
      <c r="S320" s="196"/>
      <c r="T320" s="197"/>
      <c r="AT320" s="198" t="s">
        <v>160</v>
      </c>
      <c r="AU320" s="198" t="s">
        <v>80</v>
      </c>
      <c r="AV320" s="12" t="s">
        <v>78</v>
      </c>
      <c r="AW320" s="12" t="s">
        <v>27</v>
      </c>
      <c r="AX320" s="12" t="s">
        <v>71</v>
      </c>
      <c r="AY320" s="198" t="s">
        <v>151</v>
      </c>
    </row>
    <row r="321" spans="2:65" s="13" customFormat="1" ht="11.25">
      <c r="B321" s="199"/>
      <c r="C321" s="200"/>
      <c r="D321" s="191" t="s">
        <v>160</v>
      </c>
      <c r="E321" s="201" t="s">
        <v>1</v>
      </c>
      <c r="F321" s="202" t="s">
        <v>78</v>
      </c>
      <c r="G321" s="200"/>
      <c r="H321" s="203">
        <v>1</v>
      </c>
      <c r="I321" s="200"/>
      <c r="J321" s="200"/>
      <c r="K321" s="200"/>
      <c r="L321" s="204"/>
      <c r="M321" s="205"/>
      <c r="N321" s="206"/>
      <c r="O321" s="206"/>
      <c r="P321" s="206"/>
      <c r="Q321" s="206"/>
      <c r="R321" s="206"/>
      <c r="S321" s="206"/>
      <c r="T321" s="207"/>
      <c r="AT321" s="208" t="s">
        <v>160</v>
      </c>
      <c r="AU321" s="208" t="s">
        <v>80</v>
      </c>
      <c r="AV321" s="13" t="s">
        <v>80</v>
      </c>
      <c r="AW321" s="13" t="s">
        <v>27</v>
      </c>
      <c r="AX321" s="13" t="s">
        <v>71</v>
      </c>
      <c r="AY321" s="208" t="s">
        <v>151</v>
      </c>
    </row>
    <row r="322" spans="2:65" s="14" customFormat="1" ht="11.25">
      <c r="B322" s="209"/>
      <c r="C322" s="210"/>
      <c r="D322" s="191" t="s">
        <v>160</v>
      </c>
      <c r="E322" s="211" t="s">
        <v>1</v>
      </c>
      <c r="F322" s="212" t="s">
        <v>165</v>
      </c>
      <c r="G322" s="210"/>
      <c r="H322" s="213">
        <v>1</v>
      </c>
      <c r="I322" s="210"/>
      <c r="J322" s="210"/>
      <c r="K322" s="210"/>
      <c r="L322" s="214"/>
      <c r="M322" s="215"/>
      <c r="N322" s="216"/>
      <c r="O322" s="216"/>
      <c r="P322" s="216"/>
      <c r="Q322" s="216"/>
      <c r="R322" s="216"/>
      <c r="S322" s="216"/>
      <c r="T322" s="217"/>
      <c r="AT322" s="218" t="s">
        <v>160</v>
      </c>
      <c r="AU322" s="218" t="s">
        <v>80</v>
      </c>
      <c r="AV322" s="14" t="s">
        <v>158</v>
      </c>
      <c r="AW322" s="14" t="s">
        <v>27</v>
      </c>
      <c r="AX322" s="14" t="s">
        <v>78</v>
      </c>
      <c r="AY322" s="218" t="s">
        <v>151</v>
      </c>
    </row>
    <row r="323" spans="2:65" s="1" customFormat="1" ht="24" customHeight="1">
      <c r="B323" s="31"/>
      <c r="C323" s="177" t="s">
        <v>654</v>
      </c>
      <c r="D323" s="177" t="s">
        <v>153</v>
      </c>
      <c r="E323" s="178" t="s">
        <v>560</v>
      </c>
      <c r="F323" s="179" t="s">
        <v>561</v>
      </c>
      <c r="G323" s="180" t="s">
        <v>212</v>
      </c>
      <c r="H323" s="181">
        <v>1</v>
      </c>
      <c r="I323" s="182"/>
      <c r="J323" s="182">
        <f>ROUND(I323*H323,2)</f>
        <v>0</v>
      </c>
      <c r="K323" s="179" t="s">
        <v>1</v>
      </c>
      <c r="L323" s="35"/>
      <c r="M323" s="183" t="s">
        <v>1</v>
      </c>
      <c r="N323" s="184" t="s">
        <v>36</v>
      </c>
      <c r="O323" s="185">
        <v>0</v>
      </c>
      <c r="P323" s="185">
        <f>O323*H323</f>
        <v>0</v>
      </c>
      <c r="Q323" s="185">
        <v>0</v>
      </c>
      <c r="R323" s="185">
        <f>Q323*H323</f>
        <v>0</v>
      </c>
      <c r="S323" s="185">
        <v>0</v>
      </c>
      <c r="T323" s="186">
        <f>S323*H323</f>
        <v>0</v>
      </c>
      <c r="AR323" s="187" t="s">
        <v>555</v>
      </c>
      <c r="AT323" s="187" t="s">
        <v>153</v>
      </c>
      <c r="AU323" s="187" t="s">
        <v>80</v>
      </c>
      <c r="AY323" s="17" t="s">
        <v>151</v>
      </c>
      <c r="BE323" s="188">
        <f>IF(N323="základní",J323,0)</f>
        <v>0</v>
      </c>
      <c r="BF323" s="188">
        <f>IF(N323="snížená",J323,0)</f>
        <v>0</v>
      </c>
      <c r="BG323" s="188">
        <f>IF(N323="zákl. přenesená",J323,0)</f>
        <v>0</v>
      </c>
      <c r="BH323" s="188">
        <f>IF(N323="sníž. přenesená",J323,0)</f>
        <v>0</v>
      </c>
      <c r="BI323" s="188">
        <f>IF(N323="nulová",J323,0)</f>
        <v>0</v>
      </c>
      <c r="BJ323" s="17" t="s">
        <v>78</v>
      </c>
      <c r="BK323" s="188">
        <f>ROUND(I323*H323,2)</f>
        <v>0</v>
      </c>
      <c r="BL323" s="17" t="s">
        <v>555</v>
      </c>
      <c r="BM323" s="187" t="s">
        <v>1186</v>
      </c>
    </row>
    <row r="324" spans="2:65" s="12" customFormat="1" ht="11.25">
      <c r="B324" s="189"/>
      <c r="C324" s="190"/>
      <c r="D324" s="191" t="s">
        <v>160</v>
      </c>
      <c r="E324" s="192" t="s">
        <v>1</v>
      </c>
      <c r="F324" s="193" t="s">
        <v>1100</v>
      </c>
      <c r="G324" s="190"/>
      <c r="H324" s="192" t="s">
        <v>1</v>
      </c>
      <c r="I324" s="190"/>
      <c r="J324" s="190"/>
      <c r="K324" s="190"/>
      <c r="L324" s="194"/>
      <c r="M324" s="195"/>
      <c r="N324" s="196"/>
      <c r="O324" s="196"/>
      <c r="P324" s="196"/>
      <c r="Q324" s="196"/>
      <c r="R324" s="196"/>
      <c r="S324" s="196"/>
      <c r="T324" s="197"/>
      <c r="AT324" s="198" t="s">
        <v>160</v>
      </c>
      <c r="AU324" s="198" t="s">
        <v>80</v>
      </c>
      <c r="AV324" s="12" t="s">
        <v>78</v>
      </c>
      <c r="AW324" s="12" t="s">
        <v>27</v>
      </c>
      <c r="AX324" s="12" t="s">
        <v>71</v>
      </c>
      <c r="AY324" s="198" t="s">
        <v>151</v>
      </c>
    </row>
    <row r="325" spans="2:65" s="13" customFormat="1" ht="11.25">
      <c r="B325" s="199"/>
      <c r="C325" s="200"/>
      <c r="D325" s="191" t="s">
        <v>160</v>
      </c>
      <c r="E325" s="201" t="s">
        <v>1</v>
      </c>
      <c r="F325" s="202" t="s">
        <v>78</v>
      </c>
      <c r="G325" s="200"/>
      <c r="H325" s="203">
        <v>1</v>
      </c>
      <c r="I325" s="200"/>
      <c r="J325" s="200"/>
      <c r="K325" s="200"/>
      <c r="L325" s="204"/>
      <c r="M325" s="205"/>
      <c r="N325" s="206"/>
      <c r="O325" s="206"/>
      <c r="P325" s="206"/>
      <c r="Q325" s="206"/>
      <c r="R325" s="206"/>
      <c r="S325" s="206"/>
      <c r="T325" s="207"/>
      <c r="AT325" s="208" t="s">
        <v>160</v>
      </c>
      <c r="AU325" s="208" t="s">
        <v>80</v>
      </c>
      <c r="AV325" s="13" t="s">
        <v>80</v>
      </c>
      <c r="AW325" s="13" t="s">
        <v>27</v>
      </c>
      <c r="AX325" s="13" t="s">
        <v>78</v>
      </c>
      <c r="AY325" s="208" t="s">
        <v>151</v>
      </c>
    </row>
    <row r="326" spans="2:65" s="11" customFormat="1" ht="25.9" customHeight="1">
      <c r="B326" s="162"/>
      <c r="C326" s="163"/>
      <c r="D326" s="164" t="s">
        <v>70</v>
      </c>
      <c r="E326" s="165" t="s">
        <v>564</v>
      </c>
      <c r="F326" s="165" t="s">
        <v>565</v>
      </c>
      <c r="G326" s="163"/>
      <c r="H326" s="163"/>
      <c r="I326" s="163"/>
      <c r="J326" s="166">
        <f>BK326</f>
        <v>0</v>
      </c>
      <c r="K326" s="163"/>
      <c r="L326" s="167"/>
      <c r="M326" s="168"/>
      <c r="N326" s="169"/>
      <c r="O326" s="169"/>
      <c r="P326" s="170">
        <f>P327</f>
        <v>0</v>
      </c>
      <c r="Q326" s="169"/>
      <c r="R326" s="170">
        <f>R327</f>
        <v>0</v>
      </c>
      <c r="S326" s="169"/>
      <c r="T326" s="171">
        <f>T327</f>
        <v>0</v>
      </c>
      <c r="AR326" s="172" t="s">
        <v>327</v>
      </c>
      <c r="AT326" s="173" t="s">
        <v>70</v>
      </c>
      <c r="AU326" s="173" t="s">
        <v>71</v>
      </c>
      <c r="AY326" s="172" t="s">
        <v>151</v>
      </c>
      <c r="BK326" s="174">
        <f>BK327</f>
        <v>0</v>
      </c>
    </row>
    <row r="327" spans="2:65" s="11" customFormat="1" ht="22.9" customHeight="1">
      <c r="B327" s="162"/>
      <c r="C327" s="163"/>
      <c r="D327" s="164" t="s">
        <v>70</v>
      </c>
      <c r="E327" s="175" t="s">
        <v>566</v>
      </c>
      <c r="F327" s="175" t="s">
        <v>567</v>
      </c>
      <c r="G327" s="163"/>
      <c r="H327" s="163"/>
      <c r="I327" s="163"/>
      <c r="J327" s="176">
        <f>BK327</f>
        <v>0</v>
      </c>
      <c r="K327" s="163"/>
      <c r="L327" s="167"/>
      <c r="M327" s="168"/>
      <c r="N327" s="169"/>
      <c r="O327" s="169"/>
      <c r="P327" s="170">
        <f>SUM(P328:P331)</f>
        <v>0</v>
      </c>
      <c r="Q327" s="169"/>
      <c r="R327" s="170">
        <f>SUM(R328:R331)</f>
        <v>0</v>
      </c>
      <c r="S327" s="169"/>
      <c r="T327" s="171">
        <f>SUM(T328:T331)</f>
        <v>0</v>
      </c>
      <c r="AR327" s="172" t="s">
        <v>327</v>
      </c>
      <c r="AT327" s="173" t="s">
        <v>70</v>
      </c>
      <c r="AU327" s="173" t="s">
        <v>78</v>
      </c>
      <c r="AY327" s="172" t="s">
        <v>151</v>
      </c>
      <c r="BK327" s="174">
        <f>SUM(BK328:BK331)</f>
        <v>0</v>
      </c>
    </row>
    <row r="328" spans="2:65" s="1" customFormat="1" ht="24" customHeight="1">
      <c r="B328" s="31"/>
      <c r="C328" s="177" t="s">
        <v>390</v>
      </c>
      <c r="D328" s="177" t="s">
        <v>153</v>
      </c>
      <c r="E328" s="178" t="s">
        <v>569</v>
      </c>
      <c r="F328" s="179" t="s">
        <v>570</v>
      </c>
      <c r="G328" s="180" t="s">
        <v>212</v>
      </c>
      <c r="H328" s="181">
        <v>1</v>
      </c>
      <c r="I328" s="182"/>
      <c r="J328" s="182">
        <f>ROUND(I328*H328,2)</f>
        <v>0</v>
      </c>
      <c r="K328" s="179" t="s">
        <v>1</v>
      </c>
      <c r="L328" s="35"/>
      <c r="M328" s="183" t="s">
        <v>1</v>
      </c>
      <c r="N328" s="184" t="s">
        <v>36</v>
      </c>
      <c r="O328" s="185">
        <v>0</v>
      </c>
      <c r="P328" s="185">
        <f>O328*H328</f>
        <v>0</v>
      </c>
      <c r="Q328" s="185">
        <v>0</v>
      </c>
      <c r="R328" s="185">
        <f>Q328*H328</f>
        <v>0</v>
      </c>
      <c r="S328" s="185">
        <v>0</v>
      </c>
      <c r="T328" s="186">
        <f>S328*H328</f>
        <v>0</v>
      </c>
      <c r="AR328" s="187" t="s">
        <v>571</v>
      </c>
      <c r="AT328" s="187" t="s">
        <v>153</v>
      </c>
      <c r="AU328" s="187" t="s">
        <v>80</v>
      </c>
      <c r="AY328" s="17" t="s">
        <v>151</v>
      </c>
      <c r="BE328" s="188">
        <f>IF(N328="základní",J328,0)</f>
        <v>0</v>
      </c>
      <c r="BF328" s="188">
        <f>IF(N328="snížená",J328,0)</f>
        <v>0</v>
      </c>
      <c r="BG328" s="188">
        <f>IF(N328="zákl. přenesená",J328,0)</f>
        <v>0</v>
      </c>
      <c r="BH328" s="188">
        <f>IF(N328="sníž. přenesená",J328,0)</f>
        <v>0</v>
      </c>
      <c r="BI328" s="188">
        <f>IF(N328="nulová",J328,0)</f>
        <v>0</v>
      </c>
      <c r="BJ328" s="17" t="s">
        <v>78</v>
      </c>
      <c r="BK328" s="188">
        <f>ROUND(I328*H328,2)</f>
        <v>0</v>
      </c>
      <c r="BL328" s="17" t="s">
        <v>571</v>
      </c>
      <c r="BM328" s="187" t="s">
        <v>1187</v>
      </c>
    </row>
    <row r="329" spans="2:65" s="12" customFormat="1" ht="11.25">
      <c r="B329" s="189"/>
      <c r="C329" s="190"/>
      <c r="D329" s="191" t="s">
        <v>160</v>
      </c>
      <c r="E329" s="192" t="s">
        <v>1</v>
      </c>
      <c r="F329" s="193" t="s">
        <v>1102</v>
      </c>
      <c r="G329" s="190"/>
      <c r="H329" s="192" t="s">
        <v>1</v>
      </c>
      <c r="I329" s="190"/>
      <c r="J329" s="190"/>
      <c r="K329" s="190"/>
      <c r="L329" s="194"/>
      <c r="M329" s="195"/>
      <c r="N329" s="196"/>
      <c r="O329" s="196"/>
      <c r="P329" s="196"/>
      <c r="Q329" s="196"/>
      <c r="R329" s="196"/>
      <c r="S329" s="196"/>
      <c r="T329" s="197"/>
      <c r="AT329" s="198" t="s">
        <v>160</v>
      </c>
      <c r="AU329" s="198" t="s">
        <v>80</v>
      </c>
      <c r="AV329" s="12" t="s">
        <v>78</v>
      </c>
      <c r="AW329" s="12" t="s">
        <v>27</v>
      </c>
      <c r="AX329" s="12" t="s">
        <v>71</v>
      </c>
      <c r="AY329" s="198" t="s">
        <v>151</v>
      </c>
    </row>
    <row r="330" spans="2:65" s="12" customFormat="1" ht="11.25">
      <c r="B330" s="189"/>
      <c r="C330" s="190"/>
      <c r="D330" s="191" t="s">
        <v>160</v>
      </c>
      <c r="E330" s="192" t="s">
        <v>1</v>
      </c>
      <c r="F330" s="193" t="s">
        <v>1103</v>
      </c>
      <c r="G330" s="190"/>
      <c r="H330" s="192" t="s">
        <v>1</v>
      </c>
      <c r="I330" s="190"/>
      <c r="J330" s="190"/>
      <c r="K330" s="190"/>
      <c r="L330" s="194"/>
      <c r="M330" s="195"/>
      <c r="N330" s="196"/>
      <c r="O330" s="196"/>
      <c r="P330" s="196"/>
      <c r="Q330" s="196"/>
      <c r="R330" s="196"/>
      <c r="S330" s="196"/>
      <c r="T330" s="197"/>
      <c r="AT330" s="198" t="s">
        <v>160</v>
      </c>
      <c r="AU330" s="198" t="s">
        <v>80</v>
      </c>
      <c r="AV330" s="12" t="s">
        <v>78</v>
      </c>
      <c r="AW330" s="12" t="s">
        <v>27</v>
      </c>
      <c r="AX330" s="12" t="s">
        <v>71</v>
      </c>
      <c r="AY330" s="198" t="s">
        <v>151</v>
      </c>
    </row>
    <row r="331" spans="2:65" s="13" customFormat="1" ht="11.25">
      <c r="B331" s="199"/>
      <c r="C331" s="200"/>
      <c r="D331" s="191" t="s">
        <v>160</v>
      </c>
      <c r="E331" s="201" t="s">
        <v>1</v>
      </c>
      <c r="F331" s="202" t="s">
        <v>78</v>
      </c>
      <c r="G331" s="200"/>
      <c r="H331" s="203">
        <v>1</v>
      </c>
      <c r="I331" s="200"/>
      <c r="J331" s="200"/>
      <c r="K331" s="200"/>
      <c r="L331" s="204"/>
      <c r="M331" s="247"/>
      <c r="N331" s="248"/>
      <c r="O331" s="248"/>
      <c r="P331" s="248"/>
      <c r="Q331" s="248"/>
      <c r="R331" s="248"/>
      <c r="S331" s="248"/>
      <c r="T331" s="249"/>
      <c r="AT331" s="208" t="s">
        <v>160</v>
      </c>
      <c r="AU331" s="208" t="s">
        <v>80</v>
      </c>
      <c r="AV331" s="13" t="s">
        <v>80</v>
      </c>
      <c r="AW331" s="13" t="s">
        <v>27</v>
      </c>
      <c r="AX331" s="13" t="s">
        <v>78</v>
      </c>
      <c r="AY331" s="208" t="s">
        <v>151</v>
      </c>
    </row>
    <row r="332" spans="2:65" s="1" customFormat="1" ht="6.95" customHeight="1">
      <c r="B332" s="46"/>
      <c r="C332" s="47"/>
      <c r="D332" s="47"/>
      <c r="E332" s="47"/>
      <c r="F332" s="47"/>
      <c r="G332" s="47"/>
      <c r="H332" s="47"/>
      <c r="I332" s="47"/>
      <c r="J332" s="47"/>
      <c r="K332" s="47"/>
      <c r="L332" s="35"/>
    </row>
  </sheetData>
  <sheetProtection password="D83D" sheet="1" objects="1" scenarios="1" formatColumns="0" formatRows="0" autoFilter="0"/>
  <autoFilter ref="C131:K331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164"/>
  <sheetViews>
    <sheetView showGridLines="0" workbookViewId="0">
      <selection activeCell="I129" sqref="I129:I163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ht="11.25">
      <c r="A1" s="22"/>
    </row>
    <row r="2" spans="1:46" ht="36.950000000000003" customHeight="1"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AT2" s="17" t="s">
        <v>106</v>
      </c>
    </row>
    <row r="3" spans="1:46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20"/>
      <c r="AT3" s="17" t="s">
        <v>80</v>
      </c>
    </row>
    <row r="4" spans="1:46" ht="24.95" customHeight="1">
      <c r="B4" s="20"/>
      <c r="D4" s="109" t="s">
        <v>116</v>
      </c>
      <c r="L4" s="20"/>
      <c r="M4" s="110" t="s">
        <v>10</v>
      </c>
      <c r="AT4" s="17" t="s">
        <v>4</v>
      </c>
    </row>
    <row r="5" spans="1:46" ht="6.95" customHeight="1">
      <c r="B5" s="20"/>
      <c r="L5" s="20"/>
    </row>
    <row r="6" spans="1:46" ht="12" customHeight="1">
      <c r="B6" s="20"/>
      <c r="D6" s="111" t="s">
        <v>14</v>
      </c>
      <c r="L6" s="20"/>
    </row>
    <row r="7" spans="1:46" ht="16.5" customHeight="1">
      <c r="B7" s="20"/>
      <c r="E7" s="290" t="str">
        <f>'Rekapitulace stavby'!K6</f>
        <v>Hrádek</v>
      </c>
      <c r="F7" s="291"/>
      <c r="G7" s="291"/>
      <c r="H7" s="291"/>
      <c r="L7" s="20"/>
    </row>
    <row r="8" spans="1:46" ht="12" customHeight="1">
      <c r="B8" s="20"/>
      <c r="D8" s="111" t="s">
        <v>117</v>
      </c>
      <c r="L8" s="20"/>
    </row>
    <row r="9" spans="1:46" s="1" customFormat="1" ht="16.5" customHeight="1">
      <c r="B9" s="35"/>
      <c r="E9" s="290" t="s">
        <v>937</v>
      </c>
      <c r="F9" s="292"/>
      <c r="G9" s="292"/>
      <c r="H9" s="292"/>
      <c r="L9" s="35"/>
    </row>
    <row r="10" spans="1:46" s="1" customFormat="1" ht="12" customHeight="1">
      <c r="B10" s="35"/>
      <c r="D10" s="111" t="s">
        <v>119</v>
      </c>
      <c r="L10" s="35"/>
    </row>
    <row r="11" spans="1:46" s="1" customFormat="1" ht="36.950000000000003" customHeight="1">
      <c r="B11" s="35"/>
      <c r="E11" s="293" t="s">
        <v>1188</v>
      </c>
      <c r="F11" s="292"/>
      <c r="G11" s="292"/>
      <c r="H11" s="292"/>
      <c r="L11" s="35"/>
    </row>
    <row r="12" spans="1:46" s="1" customFormat="1" ht="11.25">
      <c r="B12" s="35"/>
      <c r="L12" s="35"/>
    </row>
    <row r="13" spans="1:46" s="1" customFormat="1" ht="12" customHeight="1">
      <c r="B13" s="35"/>
      <c r="D13" s="111" t="s">
        <v>16</v>
      </c>
      <c r="F13" s="102" t="s">
        <v>1</v>
      </c>
      <c r="I13" s="111" t="s">
        <v>17</v>
      </c>
      <c r="J13" s="102" t="s">
        <v>1</v>
      </c>
      <c r="L13" s="35"/>
    </row>
    <row r="14" spans="1:46" s="1" customFormat="1" ht="12" customHeight="1">
      <c r="B14" s="35"/>
      <c r="D14" s="111" t="s">
        <v>18</v>
      </c>
      <c r="F14" s="102" t="s">
        <v>15</v>
      </c>
      <c r="I14" s="111" t="s">
        <v>19</v>
      </c>
      <c r="J14" s="112" t="str">
        <f>'Rekapitulace stavby'!AN8</f>
        <v>10. 1. 2019</v>
      </c>
      <c r="L14" s="35"/>
    </row>
    <row r="15" spans="1:46" s="1" customFormat="1" ht="10.9" customHeight="1">
      <c r="B15" s="35"/>
      <c r="L15" s="35"/>
    </row>
    <row r="16" spans="1:46" s="1" customFormat="1" ht="12" customHeight="1">
      <c r="B16" s="35"/>
      <c r="D16" s="111" t="s">
        <v>21</v>
      </c>
      <c r="I16" s="111" t="s">
        <v>22</v>
      </c>
      <c r="J16" s="102" t="str">
        <f>IF('Rekapitulace stavby'!AN10="","",'Rekapitulace stavby'!AN10)</f>
        <v/>
      </c>
      <c r="L16" s="35"/>
    </row>
    <row r="17" spans="2:12" s="1" customFormat="1" ht="18" customHeight="1">
      <c r="B17" s="35"/>
      <c r="E17" s="102" t="str">
        <f>IF('Rekapitulace stavby'!E11="","",'Rekapitulace stavby'!E11)</f>
        <v xml:space="preserve"> </v>
      </c>
      <c r="I17" s="111" t="s">
        <v>24</v>
      </c>
      <c r="J17" s="102" t="str">
        <f>IF('Rekapitulace stavby'!AN11="","",'Rekapitulace stavby'!AN11)</f>
        <v/>
      </c>
      <c r="L17" s="35"/>
    </row>
    <row r="18" spans="2:12" s="1" customFormat="1" ht="6.95" customHeight="1">
      <c r="B18" s="35"/>
      <c r="L18" s="35"/>
    </row>
    <row r="19" spans="2:12" s="1" customFormat="1" ht="12" customHeight="1">
      <c r="B19" s="35"/>
      <c r="D19" s="111" t="s">
        <v>25</v>
      </c>
      <c r="I19" s="111" t="s">
        <v>22</v>
      </c>
      <c r="J19" s="102" t="str">
        <f>'Rekapitulace stavby'!AN13</f>
        <v/>
      </c>
      <c r="L19" s="35"/>
    </row>
    <row r="20" spans="2:12" s="1" customFormat="1" ht="18" customHeight="1">
      <c r="B20" s="35"/>
      <c r="E20" s="294" t="str">
        <f>'Rekapitulace stavby'!E14</f>
        <v xml:space="preserve"> </v>
      </c>
      <c r="F20" s="294"/>
      <c r="G20" s="294"/>
      <c r="H20" s="294"/>
      <c r="I20" s="111" t="s">
        <v>24</v>
      </c>
      <c r="J20" s="102" t="str">
        <f>'Rekapitulace stavby'!AN14</f>
        <v/>
      </c>
      <c r="L20" s="35"/>
    </row>
    <row r="21" spans="2:12" s="1" customFormat="1" ht="6.95" customHeight="1">
      <c r="B21" s="35"/>
      <c r="L21" s="35"/>
    </row>
    <row r="22" spans="2:12" s="1" customFormat="1" ht="12" customHeight="1">
      <c r="B22" s="35"/>
      <c r="D22" s="111" t="s">
        <v>26</v>
      </c>
      <c r="I22" s="111" t="s">
        <v>22</v>
      </c>
      <c r="J22" s="102" t="str">
        <f>IF('Rekapitulace stavby'!AN16="","",'Rekapitulace stavby'!AN16)</f>
        <v/>
      </c>
      <c r="L22" s="35"/>
    </row>
    <row r="23" spans="2:12" s="1" customFormat="1" ht="18" customHeight="1">
      <c r="B23" s="35"/>
      <c r="E23" s="102" t="str">
        <f>IF('Rekapitulace stavby'!E17="","",'Rekapitulace stavby'!E17)</f>
        <v xml:space="preserve"> </v>
      </c>
      <c r="I23" s="111" t="s">
        <v>24</v>
      </c>
      <c r="J23" s="102" t="str">
        <f>IF('Rekapitulace stavby'!AN17="","",'Rekapitulace stavby'!AN17)</f>
        <v/>
      </c>
      <c r="L23" s="35"/>
    </row>
    <row r="24" spans="2:12" s="1" customFormat="1" ht="6.95" customHeight="1">
      <c r="B24" s="35"/>
      <c r="L24" s="35"/>
    </row>
    <row r="25" spans="2:12" s="1" customFormat="1" ht="12" customHeight="1">
      <c r="B25" s="35"/>
      <c r="D25" s="111" t="s">
        <v>28</v>
      </c>
      <c r="I25" s="111" t="s">
        <v>22</v>
      </c>
      <c r="J25" s="102" t="s">
        <v>1</v>
      </c>
      <c r="L25" s="35"/>
    </row>
    <row r="26" spans="2:12" s="1" customFormat="1" ht="18" customHeight="1">
      <c r="B26" s="35"/>
      <c r="E26" s="102" t="s">
        <v>29</v>
      </c>
      <c r="I26" s="111" t="s">
        <v>24</v>
      </c>
      <c r="J26" s="102" t="s">
        <v>1</v>
      </c>
      <c r="L26" s="35"/>
    </row>
    <row r="27" spans="2:12" s="1" customFormat="1" ht="6.95" customHeight="1">
      <c r="B27" s="35"/>
      <c r="L27" s="35"/>
    </row>
    <row r="28" spans="2:12" s="1" customFormat="1" ht="12" customHeight="1">
      <c r="B28" s="35"/>
      <c r="D28" s="111" t="s">
        <v>30</v>
      </c>
      <c r="L28" s="35"/>
    </row>
    <row r="29" spans="2:12" s="7" customFormat="1" ht="16.5" customHeight="1">
      <c r="B29" s="113"/>
      <c r="E29" s="295" t="s">
        <v>1</v>
      </c>
      <c r="F29" s="295"/>
      <c r="G29" s="295"/>
      <c r="H29" s="295"/>
      <c r="L29" s="113"/>
    </row>
    <row r="30" spans="2:12" s="1" customFormat="1" ht="6.95" customHeight="1">
      <c r="B30" s="35"/>
      <c r="L30" s="35"/>
    </row>
    <row r="31" spans="2:12" s="1" customFormat="1" ht="6.95" customHeight="1">
      <c r="B31" s="35"/>
      <c r="D31" s="59"/>
      <c r="E31" s="59"/>
      <c r="F31" s="59"/>
      <c r="G31" s="59"/>
      <c r="H31" s="59"/>
      <c r="I31" s="59"/>
      <c r="J31" s="59"/>
      <c r="K31" s="59"/>
      <c r="L31" s="35"/>
    </row>
    <row r="32" spans="2:12" s="1" customFormat="1" ht="25.35" customHeight="1">
      <c r="B32" s="35"/>
      <c r="D32" s="114" t="s">
        <v>31</v>
      </c>
      <c r="J32" s="115">
        <f>ROUND(J126, 2)</f>
        <v>0</v>
      </c>
      <c r="L32" s="35"/>
    </row>
    <row r="33" spans="2:12" s="1" customFormat="1" ht="6.95" customHeight="1">
      <c r="B33" s="35"/>
      <c r="D33" s="59"/>
      <c r="E33" s="59"/>
      <c r="F33" s="59"/>
      <c r="G33" s="59"/>
      <c r="H33" s="59"/>
      <c r="I33" s="59"/>
      <c r="J33" s="59"/>
      <c r="K33" s="59"/>
      <c r="L33" s="35"/>
    </row>
    <row r="34" spans="2:12" s="1" customFormat="1" ht="14.45" customHeight="1">
      <c r="B34" s="35"/>
      <c r="F34" s="116" t="s">
        <v>33</v>
      </c>
      <c r="I34" s="116" t="s">
        <v>32</v>
      </c>
      <c r="J34" s="116" t="s">
        <v>34</v>
      </c>
      <c r="L34" s="35"/>
    </row>
    <row r="35" spans="2:12" s="1" customFormat="1" ht="14.45" customHeight="1">
      <c r="B35" s="35"/>
      <c r="D35" s="117" t="s">
        <v>35</v>
      </c>
      <c r="E35" s="111" t="s">
        <v>36</v>
      </c>
      <c r="F35" s="118">
        <f>ROUND((SUM(BE126:BE163)),  2)</f>
        <v>0</v>
      </c>
      <c r="I35" s="119">
        <v>0.21</v>
      </c>
      <c r="J35" s="118">
        <f>ROUND(((SUM(BE126:BE163))*I35),  2)</f>
        <v>0</v>
      </c>
      <c r="L35" s="35"/>
    </row>
    <row r="36" spans="2:12" s="1" customFormat="1" ht="14.45" customHeight="1">
      <c r="B36" s="35"/>
      <c r="E36" s="111" t="s">
        <v>37</v>
      </c>
      <c r="F36" s="118">
        <f>ROUND((SUM(BF126:BF163)),  2)</f>
        <v>0</v>
      </c>
      <c r="I36" s="119">
        <v>0.15</v>
      </c>
      <c r="J36" s="118">
        <f>ROUND(((SUM(BF126:BF163))*I36),  2)</f>
        <v>0</v>
      </c>
      <c r="L36" s="35"/>
    </row>
    <row r="37" spans="2:12" s="1" customFormat="1" ht="14.45" hidden="1" customHeight="1">
      <c r="B37" s="35"/>
      <c r="E37" s="111" t="s">
        <v>38</v>
      </c>
      <c r="F37" s="118">
        <f>ROUND((SUM(BG126:BG163)),  2)</f>
        <v>0</v>
      </c>
      <c r="I37" s="119">
        <v>0.21</v>
      </c>
      <c r="J37" s="118">
        <f>0</f>
        <v>0</v>
      </c>
      <c r="L37" s="35"/>
    </row>
    <row r="38" spans="2:12" s="1" customFormat="1" ht="14.45" hidden="1" customHeight="1">
      <c r="B38" s="35"/>
      <c r="E38" s="111" t="s">
        <v>39</v>
      </c>
      <c r="F38" s="118">
        <f>ROUND((SUM(BH126:BH163)),  2)</f>
        <v>0</v>
      </c>
      <c r="I38" s="119">
        <v>0.15</v>
      </c>
      <c r="J38" s="118">
        <f>0</f>
        <v>0</v>
      </c>
      <c r="L38" s="35"/>
    </row>
    <row r="39" spans="2:12" s="1" customFormat="1" ht="14.45" hidden="1" customHeight="1">
      <c r="B39" s="35"/>
      <c r="E39" s="111" t="s">
        <v>40</v>
      </c>
      <c r="F39" s="118">
        <f>ROUND((SUM(BI126:BI163)),  2)</f>
        <v>0</v>
      </c>
      <c r="I39" s="119">
        <v>0</v>
      </c>
      <c r="J39" s="118">
        <f>0</f>
        <v>0</v>
      </c>
      <c r="L39" s="35"/>
    </row>
    <row r="40" spans="2:12" s="1" customFormat="1" ht="6.95" customHeight="1">
      <c r="B40" s="35"/>
      <c r="L40" s="35"/>
    </row>
    <row r="41" spans="2:12" s="1" customFormat="1" ht="25.35" customHeight="1">
      <c r="B41" s="35"/>
      <c r="C41" s="120"/>
      <c r="D41" s="121" t="s">
        <v>41</v>
      </c>
      <c r="E41" s="122"/>
      <c r="F41" s="122"/>
      <c r="G41" s="123" t="s">
        <v>42</v>
      </c>
      <c r="H41" s="124" t="s">
        <v>43</v>
      </c>
      <c r="I41" s="122"/>
      <c r="J41" s="125">
        <f>SUM(J32:J39)</f>
        <v>0</v>
      </c>
      <c r="K41" s="126"/>
      <c r="L41" s="35"/>
    </row>
    <row r="42" spans="2:12" s="1" customFormat="1" ht="14.45" customHeight="1">
      <c r="B42" s="35"/>
      <c r="L42" s="35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5"/>
      <c r="D50" s="127" t="s">
        <v>44</v>
      </c>
      <c r="E50" s="128"/>
      <c r="F50" s="128"/>
      <c r="G50" s="127" t="s">
        <v>45</v>
      </c>
      <c r="H50" s="128"/>
      <c r="I50" s="128"/>
      <c r="J50" s="128"/>
      <c r="K50" s="128"/>
      <c r="L50" s="35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5"/>
      <c r="D61" s="129" t="s">
        <v>46</v>
      </c>
      <c r="E61" s="130"/>
      <c r="F61" s="131" t="s">
        <v>47</v>
      </c>
      <c r="G61" s="129" t="s">
        <v>46</v>
      </c>
      <c r="H61" s="130"/>
      <c r="I61" s="130"/>
      <c r="J61" s="132" t="s">
        <v>47</v>
      </c>
      <c r="K61" s="130"/>
      <c r="L61" s="35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5"/>
      <c r="D65" s="127" t="s">
        <v>48</v>
      </c>
      <c r="E65" s="128"/>
      <c r="F65" s="128"/>
      <c r="G65" s="127" t="s">
        <v>49</v>
      </c>
      <c r="H65" s="128"/>
      <c r="I65" s="128"/>
      <c r="J65" s="128"/>
      <c r="K65" s="128"/>
      <c r="L65" s="35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5"/>
      <c r="D76" s="129" t="s">
        <v>46</v>
      </c>
      <c r="E76" s="130"/>
      <c r="F76" s="131" t="s">
        <v>47</v>
      </c>
      <c r="G76" s="129" t="s">
        <v>46</v>
      </c>
      <c r="H76" s="130"/>
      <c r="I76" s="130"/>
      <c r="J76" s="132" t="s">
        <v>47</v>
      </c>
      <c r="K76" s="130"/>
      <c r="L76" s="35"/>
    </row>
    <row r="77" spans="2:12" s="1" customFormat="1" ht="14.45" customHeight="1"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35"/>
    </row>
    <row r="81" spans="2:12" s="1" customFormat="1" ht="6.95" customHeight="1"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35"/>
    </row>
    <row r="82" spans="2:12" s="1" customFormat="1" ht="24.95" customHeight="1">
      <c r="B82" s="31"/>
      <c r="C82" s="23" t="s">
        <v>121</v>
      </c>
      <c r="D82" s="32"/>
      <c r="E82" s="32"/>
      <c r="F82" s="32"/>
      <c r="G82" s="32"/>
      <c r="H82" s="32"/>
      <c r="I82" s="32"/>
      <c r="J82" s="32"/>
      <c r="K82" s="32"/>
      <c r="L82" s="35"/>
    </row>
    <row r="83" spans="2:12" s="1" customFormat="1" ht="6.95" customHeight="1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5"/>
    </row>
    <row r="84" spans="2:12" s="1" customFormat="1" ht="12" customHeight="1">
      <c r="B84" s="31"/>
      <c r="C84" s="28" t="s">
        <v>14</v>
      </c>
      <c r="D84" s="32"/>
      <c r="E84" s="32"/>
      <c r="F84" s="32"/>
      <c r="G84" s="32"/>
      <c r="H84" s="32"/>
      <c r="I84" s="32"/>
      <c r="J84" s="32"/>
      <c r="K84" s="32"/>
      <c r="L84" s="35"/>
    </row>
    <row r="85" spans="2:12" s="1" customFormat="1" ht="16.5" customHeight="1">
      <c r="B85" s="31"/>
      <c r="C85" s="32"/>
      <c r="D85" s="32"/>
      <c r="E85" s="296" t="str">
        <f>E7</f>
        <v>Hrádek</v>
      </c>
      <c r="F85" s="297"/>
      <c r="G85" s="297"/>
      <c r="H85" s="297"/>
      <c r="I85" s="32"/>
      <c r="J85" s="32"/>
      <c r="K85" s="32"/>
      <c r="L85" s="35"/>
    </row>
    <row r="86" spans="2:12" ht="12" customHeight="1">
      <c r="B86" s="21"/>
      <c r="C86" s="28" t="s">
        <v>117</v>
      </c>
      <c r="D86" s="22"/>
      <c r="E86" s="22"/>
      <c r="F86" s="22"/>
      <c r="G86" s="22"/>
      <c r="H86" s="22"/>
      <c r="I86" s="22"/>
      <c r="J86" s="22"/>
      <c r="K86" s="22"/>
      <c r="L86" s="20"/>
    </row>
    <row r="87" spans="2:12" s="1" customFormat="1" ht="16.5" customHeight="1">
      <c r="B87" s="31"/>
      <c r="C87" s="32"/>
      <c r="D87" s="32"/>
      <c r="E87" s="296" t="s">
        <v>937</v>
      </c>
      <c r="F87" s="298"/>
      <c r="G87" s="298"/>
      <c r="H87" s="298"/>
      <c r="I87" s="32"/>
      <c r="J87" s="32"/>
      <c r="K87" s="32"/>
      <c r="L87" s="35"/>
    </row>
    <row r="88" spans="2:12" s="1" customFormat="1" ht="12" customHeight="1">
      <c r="B88" s="31"/>
      <c r="C88" s="28" t="s">
        <v>119</v>
      </c>
      <c r="D88" s="32"/>
      <c r="E88" s="32"/>
      <c r="F88" s="32"/>
      <c r="G88" s="32"/>
      <c r="H88" s="32"/>
      <c r="I88" s="32"/>
      <c r="J88" s="32"/>
      <c r="K88" s="32"/>
      <c r="L88" s="35"/>
    </row>
    <row r="89" spans="2:12" s="1" customFormat="1" ht="16.5" customHeight="1">
      <c r="B89" s="31"/>
      <c r="C89" s="32"/>
      <c r="D89" s="32"/>
      <c r="E89" s="286" t="str">
        <f>E11</f>
        <v>03 - Vodovodní přípojka č. 3</v>
      </c>
      <c r="F89" s="298"/>
      <c r="G89" s="298"/>
      <c r="H89" s="298"/>
      <c r="I89" s="32"/>
      <c r="J89" s="32"/>
      <c r="K89" s="32"/>
      <c r="L89" s="35"/>
    </row>
    <row r="90" spans="2:12" s="1" customFormat="1" ht="6.95" customHeight="1">
      <c r="B90" s="31"/>
      <c r="C90" s="32"/>
      <c r="D90" s="32"/>
      <c r="E90" s="32"/>
      <c r="F90" s="32"/>
      <c r="G90" s="32"/>
      <c r="H90" s="32"/>
      <c r="I90" s="32"/>
      <c r="J90" s="32"/>
      <c r="K90" s="32"/>
      <c r="L90" s="35"/>
    </row>
    <row r="91" spans="2:12" s="1" customFormat="1" ht="12" customHeight="1">
      <c r="B91" s="31"/>
      <c r="C91" s="28" t="s">
        <v>18</v>
      </c>
      <c r="D91" s="32"/>
      <c r="E91" s="32"/>
      <c r="F91" s="26" t="str">
        <f>F14</f>
        <v>Hrádek</v>
      </c>
      <c r="G91" s="32"/>
      <c r="H91" s="32"/>
      <c r="I91" s="28" t="s">
        <v>19</v>
      </c>
      <c r="J91" s="58" t="str">
        <f>IF(J14="","",J14)</f>
        <v>10. 1. 2019</v>
      </c>
      <c r="K91" s="32"/>
      <c r="L91" s="35"/>
    </row>
    <row r="92" spans="2:12" s="1" customFormat="1" ht="6.95" customHeight="1">
      <c r="B92" s="31"/>
      <c r="C92" s="32"/>
      <c r="D92" s="32"/>
      <c r="E92" s="32"/>
      <c r="F92" s="32"/>
      <c r="G92" s="32"/>
      <c r="H92" s="32"/>
      <c r="I92" s="32"/>
      <c r="J92" s="32"/>
      <c r="K92" s="32"/>
      <c r="L92" s="35"/>
    </row>
    <row r="93" spans="2:12" s="1" customFormat="1" ht="15.2" customHeight="1">
      <c r="B93" s="31"/>
      <c r="C93" s="28" t="s">
        <v>21</v>
      </c>
      <c r="D93" s="32"/>
      <c r="E93" s="32"/>
      <c r="F93" s="26" t="str">
        <f>E17</f>
        <v xml:space="preserve"> </v>
      </c>
      <c r="G93" s="32"/>
      <c r="H93" s="32"/>
      <c r="I93" s="28" t="s">
        <v>26</v>
      </c>
      <c r="J93" s="29" t="str">
        <f>E23</f>
        <v xml:space="preserve"> </v>
      </c>
      <c r="K93" s="32"/>
      <c r="L93" s="35"/>
    </row>
    <row r="94" spans="2:12" s="1" customFormat="1" ht="15.2" customHeight="1">
      <c r="B94" s="31"/>
      <c r="C94" s="28" t="s">
        <v>25</v>
      </c>
      <c r="D94" s="32"/>
      <c r="E94" s="32"/>
      <c r="F94" s="26" t="str">
        <f>IF(E20="","",E20)</f>
        <v xml:space="preserve"> </v>
      </c>
      <c r="G94" s="32"/>
      <c r="H94" s="32"/>
      <c r="I94" s="28" t="s">
        <v>28</v>
      </c>
      <c r="J94" s="29" t="str">
        <f>E26</f>
        <v>Fochler Jan</v>
      </c>
      <c r="K94" s="32"/>
      <c r="L94" s="35"/>
    </row>
    <row r="95" spans="2:12" s="1" customFormat="1" ht="10.35" customHeight="1">
      <c r="B95" s="31"/>
      <c r="C95" s="32"/>
      <c r="D95" s="32"/>
      <c r="E95" s="32"/>
      <c r="F95" s="32"/>
      <c r="G95" s="32"/>
      <c r="H95" s="32"/>
      <c r="I95" s="32"/>
      <c r="J95" s="32"/>
      <c r="K95" s="32"/>
      <c r="L95" s="35"/>
    </row>
    <row r="96" spans="2:12" s="1" customFormat="1" ht="29.25" customHeight="1">
      <c r="B96" s="31"/>
      <c r="C96" s="137" t="s">
        <v>122</v>
      </c>
      <c r="D96" s="138"/>
      <c r="E96" s="138"/>
      <c r="F96" s="138"/>
      <c r="G96" s="138"/>
      <c r="H96" s="138"/>
      <c r="I96" s="138"/>
      <c r="J96" s="139" t="s">
        <v>123</v>
      </c>
      <c r="K96" s="138"/>
      <c r="L96" s="35"/>
    </row>
    <row r="97" spans="2:47" s="1" customFormat="1" ht="10.35" customHeight="1">
      <c r="B97" s="31"/>
      <c r="C97" s="32"/>
      <c r="D97" s="32"/>
      <c r="E97" s="32"/>
      <c r="F97" s="32"/>
      <c r="G97" s="32"/>
      <c r="H97" s="32"/>
      <c r="I97" s="32"/>
      <c r="J97" s="32"/>
      <c r="K97" s="32"/>
      <c r="L97" s="35"/>
    </row>
    <row r="98" spans="2:47" s="1" customFormat="1" ht="22.9" customHeight="1">
      <c r="B98" s="31"/>
      <c r="C98" s="140" t="s">
        <v>124</v>
      </c>
      <c r="D98" s="32"/>
      <c r="E98" s="32"/>
      <c r="F98" s="32"/>
      <c r="G98" s="32"/>
      <c r="H98" s="32"/>
      <c r="I98" s="32"/>
      <c r="J98" s="76">
        <f>J126</f>
        <v>0</v>
      </c>
      <c r="K98" s="32"/>
      <c r="L98" s="35"/>
      <c r="AU98" s="17" t="s">
        <v>125</v>
      </c>
    </row>
    <row r="99" spans="2:47" s="8" customFormat="1" ht="24.95" customHeight="1">
      <c r="B99" s="141"/>
      <c r="C99" s="142"/>
      <c r="D99" s="143" t="s">
        <v>126</v>
      </c>
      <c r="E99" s="144"/>
      <c r="F99" s="144"/>
      <c r="G99" s="144"/>
      <c r="H99" s="144"/>
      <c r="I99" s="144"/>
      <c r="J99" s="145">
        <f>J127</f>
        <v>0</v>
      </c>
      <c r="K99" s="142"/>
      <c r="L99" s="146"/>
    </row>
    <row r="100" spans="2:47" s="9" customFormat="1" ht="19.899999999999999" customHeight="1">
      <c r="B100" s="147"/>
      <c r="C100" s="96"/>
      <c r="D100" s="148" t="s">
        <v>129</v>
      </c>
      <c r="E100" s="149"/>
      <c r="F100" s="149"/>
      <c r="G100" s="149"/>
      <c r="H100" s="149"/>
      <c r="I100" s="149"/>
      <c r="J100" s="150">
        <f>J128</f>
        <v>0</v>
      </c>
      <c r="K100" s="96"/>
      <c r="L100" s="151"/>
    </row>
    <row r="101" spans="2:47" s="8" customFormat="1" ht="24.95" customHeight="1">
      <c r="B101" s="141"/>
      <c r="C101" s="142"/>
      <c r="D101" s="143" t="s">
        <v>132</v>
      </c>
      <c r="E101" s="144"/>
      <c r="F101" s="144"/>
      <c r="G101" s="144"/>
      <c r="H101" s="144"/>
      <c r="I101" s="144"/>
      <c r="J101" s="145">
        <f>J152</f>
        <v>0</v>
      </c>
      <c r="K101" s="142"/>
      <c r="L101" s="146"/>
    </row>
    <row r="102" spans="2:47" s="9" customFormat="1" ht="19.899999999999999" customHeight="1">
      <c r="B102" s="147"/>
      <c r="C102" s="96"/>
      <c r="D102" s="148" t="s">
        <v>133</v>
      </c>
      <c r="E102" s="149"/>
      <c r="F102" s="149"/>
      <c r="G102" s="149"/>
      <c r="H102" s="149"/>
      <c r="I102" s="149"/>
      <c r="J102" s="150">
        <f>J153</f>
        <v>0</v>
      </c>
      <c r="K102" s="96"/>
      <c r="L102" s="151"/>
    </row>
    <row r="103" spans="2:47" s="8" customFormat="1" ht="24.95" customHeight="1">
      <c r="B103" s="141"/>
      <c r="C103" s="142"/>
      <c r="D103" s="143" t="s">
        <v>134</v>
      </c>
      <c r="E103" s="144"/>
      <c r="F103" s="144"/>
      <c r="G103" s="144"/>
      <c r="H103" s="144"/>
      <c r="I103" s="144"/>
      <c r="J103" s="145">
        <f>J158</f>
        <v>0</v>
      </c>
      <c r="K103" s="142"/>
      <c r="L103" s="146"/>
    </row>
    <row r="104" spans="2:47" s="9" customFormat="1" ht="19.899999999999999" customHeight="1">
      <c r="B104" s="147"/>
      <c r="C104" s="96"/>
      <c r="D104" s="148" t="s">
        <v>135</v>
      </c>
      <c r="E104" s="149"/>
      <c r="F104" s="149"/>
      <c r="G104" s="149"/>
      <c r="H104" s="149"/>
      <c r="I104" s="149"/>
      <c r="J104" s="150">
        <f>J159</f>
        <v>0</v>
      </c>
      <c r="K104" s="96"/>
      <c r="L104" s="151"/>
    </row>
    <row r="105" spans="2:47" s="1" customFormat="1" ht="21.75" customHeight="1"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35"/>
    </row>
    <row r="106" spans="2:47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5"/>
    </row>
    <row r="110" spans="2:47" s="1" customFormat="1" ht="6.95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5"/>
    </row>
    <row r="111" spans="2:47" s="1" customFormat="1" ht="24.95" customHeight="1">
      <c r="B111" s="31"/>
      <c r="C111" s="23" t="s">
        <v>136</v>
      </c>
      <c r="D111" s="32"/>
      <c r="E111" s="32"/>
      <c r="F111" s="32"/>
      <c r="G111" s="32"/>
      <c r="H111" s="32"/>
      <c r="I111" s="32"/>
      <c r="J111" s="32"/>
      <c r="K111" s="32"/>
      <c r="L111" s="35"/>
    </row>
    <row r="112" spans="2:47" s="1" customFormat="1" ht="6.95" customHeight="1">
      <c r="B112" s="31"/>
      <c r="C112" s="32"/>
      <c r="D112" s="32"/>
      <c r="E112" s="32"/>
      <c r="F112" s="32"/>
      <c r="G112" s="32"/>
      <c r="H112" s="32"/>
      <c r="I112" s="32"/>
      <c r="J112" s="32"/>
      <c r="K112" s="32"/>
      <c r="L112" s="35"/>
    </row>
    <row r="113" spans="2:63" s="1" customFormat="1" ht="12" customHeight="1">
      <c r="B113" s="31"/>
      <c r="C113" s="28" t="s">
        <v>14</v>
      </c>
      <c r="D113" s="32"/>
      <c r="E113" s="32"/>
      <c r="F113" s="32"/>
      <c r="G113" s="32"/>
      <c r="H113" s="32"/>
      <c r="I113" s="32"/>
      <c r="J113" s="32"/>
      <c r="K113" s="32"/>
      <c r="L113" s="35"/>
    </row>
    <row r="114" spans="2:63" s="1" customFormat="1" ht="16.5" customHeight="1">
      <c r="B114" s="31"/>
      <c r="C114" s="32"/>
      <c r="D114" s="32"/>
      <c r="E114" s="296" t="str">
        <f>E7</f>
        <v>Hrádek</v>
      </c>
      <c r="F114" s="297"/>
      <c r="G114" s="297"/>
      <c r="H114" s="297"/>
      <c r="I114" s="32"/>
      <c r="J114" s="32"/>
      <c r="K114" s="32"/>
      <c r="L114" s="35"/>
    </row>
    <row r="115" spans="2:63" ht="12" customHeight="1">
      <c r="B115" s="21"/>
      <c r="C115" s="28" t="s">
        <v>117</v>
      </c>
      <c r="D115" s="22"/>
      <c r="E115" s="22"/>
      <c r="F115" s="22"/>
      <c r="G115" s="22"/>
      <c r="H115" s="22"/>
      <c r="I115" s="22"/>
      <c r="J115" s="22"/>
      <c r="K115" s="22"/>
      <c r="L115" s="20"/>
    </row>
    <row r="116" spans="2:63" s="1" customFormat="1" ht="16.5" customHeight="1">
      <c r="B116" s="31"/>
      <c r="C116" s="32"/>
      <c r="D116" s="32"/>
      <c r="E116" s="296" t="s">
        <v>937</v>
      </c>
      <c r="F116" s="298"/>
      <c r="G116" s="298"/>
      <c r="H116" s="298"/>
      <c r="I116" s="32"/>
      <c r="J116" s="32"/>
      <c r="K116" s="32"/>
      <c r="L116" s="35"/>
    </row>
    <row r="117" spans="2:63" s="1" customFormat="1" ht="12" customHeight="1">
      <c r="B117" s="31"/>
      <c r="C117" s="28" t="s">
        <v>119</v>
      </c>
      <c r="D117" s="32"/>
      <c r="E117" s="32"/>
      <c r="F117" s="32"/>
      <c r="G117" s="32"/>
      <c r="H117" s="32"/>
      <c r="I117" s="32"/>
      <c r="J117" s="32"/>
      <c r="K117" s="32"/>
      <c r="L117" s="35"/>
    </row>
    <row r="118" spans="2:63" s="1" customFormat="1" ht="16.5" customHeight="1">
      <c r="B118" s="31"/>
      <c r="C118" s="32"/>
      <c r="D118" s="32"/>
      <c r="E118" s="286" t="str">
        <f>E11</f>
        <v>03 - Vodovodní přípojka č. 3</v>
      </c>
      <c r="F118" s="298"/>
      <c r="G118" s="298"/>
      <c r="H118" s="298"/>
      <c r="I118" s="32"/>
      <c r="J118" s="32"/>
      <c r="K118" s="32"/>
      <c r="L118" s="35"/>
    </row>
    <row r="119" spans="2:63" s="1" customFormat="1" ht="6.95" customHeight="1">
      <c r="B119" s="31"/>
      <c r="C119" s="32"/>
      <c r="D119" s="32"/>
      <c r="E119" s="32"/>
      <c r="F119" s="32"/>
      <c r="G119" s="32"/>
      <c r="H119" s="32"/>
      <c r="I119" s="32"/>
      <c r="J119" s="32"/>
      <c r="K119" s="32"/>
      <c r="L119" s="35"/>
    </row>
    <row r="120" spans="2:63" s="1" customFormat="1" ht="12" customHeight="1">
      <c r="B120" s="31"/>
      <c r="C120" s="28" t="s">
        <v>18</v>
      </c>
      <c r="D120" s="32"/>
      <c r="E120" s="32"/>
      <c r="F120" s="26" t="str">
        <f>F14</f>
        <v>Hrádek</v>
      </c>
      <c r="G120" s="32"/>
      <c r="H120" s="32"/>
      <c r="I120" s="28" t="s">
        <v>19</v>
      </c>
      <c r="J120" s="58" t="str">
        <f>IF(J14="","",J14)</f>
        <v>10. 1. 2019</v>
      </c>
      <c r="K120" s="32"/>
      <c r="L120" s="35"/>
    </row>
    <row r="121" spans="2:63" s="1" customFormat="1" ht="6.95" customHeight="1">
      <c r="B121" s="31"/>
      <c r="C121" s="32"/>
      <c r="D121" s="32"/>
      <c r="E121" s="32"/>
      <c r="F121" s="32"/>
      <c r="G121" s="32"/>
      <c r="H121" s="32"/>
      <c r="I121" s="32"/>
      <c r="J121" s="32"/>
      <c r="K121" s="32"/>
      <c r="L121" s="35"/>
    </row>
    <row r="122" spans="2:63" s="1" customFormat="1" ht="15.2" customHeight="1">
      <c r="B122" s="31"/>
      <c r="C122" s="28" t="s">
        <v>21</v>
      </c>
      <c r="D122" s="32"/>
      <c r="E122" s="32"/>
      <c r="F122" s="26" t="str">
        <f>E17</f>
        <v xml:space="preserve"> </v>
      </c>
      <c r="G122" s="32"/>
      <c r="H122" s="32"/>
      <c r="I122" s="28" t="s">
        <v>26</v>
      </c>
      <c r="J122" s="29" t="str">
        <f>E23</f>
        <v xml:space="preserve"> </v>
      </c>
      <c r="K122" s="32"/>
      <c r="L122" s="35"/>
    </row>
    <row r="123" spans="2:63" s="1" customFormat="1" ht="15.2" customHeight="1">
      <c r="B123" s="31"/>
      <c r="C123" s="28" t="s">
        <v>25</v>
      </c>
      <c r="D123" s="32"/>
      <c r="E123" s="32"/>
      <c r="F123" s="26" t="str">
        <f>IF(E20="","",E20)</f>
        <v xml:space="preserve"> </v>
      </c>
      <c r="G123" s="32"/>
      <c r="H123" s="32"/>
      <c r="I123" s="28" t="s">
        <v>28</v>
      </c>
      <c r="J123" s="29" t="str">
        <f>E26</f>
        <v>Fochler Jan</v>
      </c>
      <c r="K123" s="32"/>
      <c r="L123" s="35"/>
    </row>
    <row r="124" spans="2:63" s="1" customFormat="1" ht="10.35" customHeight="1">
      <c r="B124" s="31"/>
      <c r="C124" s="32"/>
      <c r="D124" s="32"/>
      <c r="E124" s="32"/>
      <c r="F124" s="32"/>
      <c r="G124" s="32"/>
      <c r="H124" s="32"/>
      <c r="I124" s="32"/>
      <c r="J124" s="32"/>
      <c r="K124" s="32"/>
      <c r="L124" s="35"/>
    </row>
    <row r="125" spans="2:63" s="10" customFormat="1" ht="29.25" customHeight="1">
      <c r="B125" s="152"/>
      <c r="C125" s="153" t="s">
        <v>137</v>
      </c>
      <c r="D125" s="154" t="s">
        <v>56</v>
      </c>
      <c r="E125" s="154" t="s">
        <v>52</v>
      </c>
      <c r="F125" s="154" t="s">
        <v>53</v>
      </c>
      <c r="G125" s="154" t="s">
        <v>138</v>
      </c>
      <c r="H125" s="154" t="s">
        <v>139</v>
      </c>
      <c r="I125" s="154" t="s">
        <v>140</v>
      </c>
      <c r="J125" s="155" t="s">
        <v>123</v>
      </c>
      <c r="K125" s="156" t="s">
        <v>141</v>
      </c>
      <c r="L125" s="157"/>
      <c r="M125" s="67" t="s">
        <v>1</v>
      </c>
      <c r="N125" s="68" t="s">
        <v>35</v>
      </c>
      <c r="O125" s="68" t="s">
        <v>142</v>
      </c>
      <c r="P125" s="68" t="s">
        <v>143</v>
      </c>
      <c r="Q125" s="68" t="s">
        <v>144</v>
      </c>
      <c r="R125" s="68" t="s">
        <v>145</v>
      </c>
      <c r="S125" s="68" t="s">
        <v>146</v>
      </c>
      <c r="T125" s="69" t="s">
        <v>147</v>
      </c>
    </row>
    <row r="126" spans="2:63" s="1" customFormat="1" ht="22.9" customHeight="1">
      <c r="B126" s="31"/>
      <c r="C126" s="74" t="s">
        <v>148</v>
      </c>
      <c r="D126" s="32"/>
      <c r="E126" s="32"/>
      <c r="F126" s="32"/>
      <c r="G126" s="32"/>
      <c r="H126" s="32"/>
      <c r="I126" s="32"/>
      <c r="J126" s="158">
        <f>BK126</f>
        <v>0</v>
      </c>
      <c r="K126" s="32"/>
      <c r="L126" s="35"/>
      <c r="M126" s="70"/>
      <c r="N126" s="71"/>
      <c r="O126" s="71"/>
      <c r="P126" s="159">
        <f>P127+P152+P158</f>
        <v>2.7605</v>
      </c>
      <c r="Q126" s="71"/>
      <c r="R126" s="159">
        <f>R127+R152+R158</f>
        <v>1.4139999999999999E-3</v>
      </c>
      <c r="S126" s="71"/>
      <c r="T126" s="160">
        <f>T127+T152+T158</f>
        <v>0</v>
      </c>
      <c r="AT126" s="17" t="s">
        <v>70</v>
      </c>
      <c r="AU126" s="17" t="s">
        <v>125</v>
      </c>
      <c r="BK126" s="161">
        <f>BK127+BK152+BK158</f>
        <v>0</v>
      </c>
    </row>
    <row r="127" spans="2:63" s="11" customFormat="1" ht="25.9" customHeight="1">
      <c r="B127" s="162"/>
      <c r="C127" s="163"/>
      <c r="D127" s="164" t="s">
        <v>70</v>
      </c>
      <c r="E127" s="165" t="s">
        <v>149</v>
      </c>
      <c r="F127" s="165" t="s">
        <v>150</v>
      </c>
      <c r="G127" s="163"/>
      <c r="H127" s="163"/>
      <c r="I127" s="163"/>
      <c r="J127" s="166">
        <f>BK127</f>
        <v>0</v>
      </c>
      <c r="K127" s="163"/>
      <c r="L127" s="167"/>
      <c r="M127" s="168"/>
      <c r="N127" s="169"/>
      <c r="O127" s="169"/>
      <c r="P127" s="170">
        <f>P128</f>
        <v>2.7605</v>
      </c>
      <c r="Q127" s="169"/>
      <c r="R127" s="170">
        <f>R128</f>
        <v>1.4139999999999999E-3</v>
      </c>
      <c r="S127" s="169"/>
      <c r="T127" s="171">
        <f>T128</f>
        <v>0</v>
      </c>
      <c r="AR127" s="172" t="s">
        <v>78</v>
      </c>
      <c r="AT127" s="173" t="s">
        <v>70</v>
      </c>
      <c r="AU127" s="173" t="s">
        <v>71</v>
      </c>
      <c r="AY127" s="172" t="s">
        <v>151</v>
      </c>
      <c r="BK127" s="174">
        <f>BK128</f>
        <v>0</v>
      </c>
    </row>
    <row r="128" spans="2:63" s="11" customFormat="1" ht="22.9" customHeight="1">
      <c r="B128" s="162"/>
      <c r="C128" s="163"/>
      <c r="D128" s="164" t="s">
        <v>70</v>
      </c>
      <c r="E128" s="175" t="s">
        <v>177</v>
      </c>
      <c r="F128" s="175" t="s">
        <v>365</v>
      </c>
      <c r="G128" s="163"/>
      <c r="H128" s="163"/>
      <c r="I128" s="163"/>
      <c r="J128" s="176">
        <f>BK128</f>
        <v>0</v>
      </c>
      <c r="K128" s="163"/>
      <c r="L128" s="167"/>
      <c r="M128" s="168"/>
      <c r="N128" s="169"/>
      <c r="O128" s="169"/>
      <c r="P128" s="170">
        <f>SUM(P129:P151)</f>
        <v>2.7605</v>
      </c>
      <c r="Q128" s="169"/>
      <c r="R128" s="170">
        <f>SUM(R129:R151)</f>
        <v>1.4139999999999999E-3</v>
      </c>
      <c r="S128" s="169"/>
      <c r="T128" s="171">
        <f>SUM(T129:T151)</f>
        <v>0</v>
      </c>
      <c r="AR128" s="172" t="s">
        <v>78</v>
      </c>
      <c r="AT128" s="173" t="s">
        <v>70</v>
      </c>
      <c r="AU128" s="173" t="s">
        <v>78</v>
      </c>
      <c r="AY128" s="172" t="s">
        <v>151</v>
      </c>
      <c r="BK128" s="174">
        <f>SUM(BK129:BK151)</f>
        <v>0</v>
      </c>
    </row>
    <row r="129" spans="2:65" s="1" customFormat="1" ht="16.5" customHeight="1">
      <c r="B129" s="31"/>
      <c r="C129" s="177" t="s">
        <v>78</v>
      </c>
      <c r="D129" s="177" t="s">
        <v>153</v>
      </c>
      <c r="E129" s="178" t="s">
        <v>460</v>
      </c>
      <c r="F129" s="179" t="s">
        <v>461</v>
      </c>
      <c r="G129" s="180" t="s">
        <v>369</v>
      </c>
      <c r="H129" s="181">
        <v>1</v>
      </c>
      <c r="I129" s="182"/>
      <c r="J129" s="182">
        <f>ROUND(I129*H129,2)</f>
        <v>0</v>
      </c>
      <c r="K129" s="179" t="s">
        <v>157</v>
      </c>
      <c r="L129" s="35"/>
      <c r="M129" s="183" t="s">
        <v>1</v>
      </c>
      <c r="N129" s="184" t="s">
        <v>36</v>
      </c>
      <c r="O129" s="185">
        <v>0.10100000000000001</v>
      </c>
      <c r="P129" s="185">
        <f>O129*H129</f>
        <v>0.10100000000000001</v>
      </c>
      <c r="Q129" s="185">
        <v>0</v>
      </c>
      <c r="R129" s="185">
        <f>Q129*H129</f>
        <v>0</v>
      </c>
      <c r="S129" s="185">
        <v>0</v>
      </c>
      <c r="T129" s="186">
        <f>S129*H129</f>
        <v>0</v>
      </c>
      <c r="AR129" s="187" t="s">
        <v>158</v>
      </c>
      <c r="AT129" s="187" t="s">
        <v>153</v>
      </c>
      <c r="AU129" s="187" t="s">
        <v>80</v>
      </c>
      <c r="AY129" s="17" t="s">
        <v>151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17" t="s">
        <v>78</v>
      </c>
      <c r="BK129" s="188">
        <f>ROUND(I129*H129,2)</f>
        <v>0</v>
      </c>
      <c r="BL129" s="17" t="s">
        <v>158</v>
      </c>
      <c r="BM129" s="187" t="s">
        <v>1189</v>
      </c>
    </row>
    <row r="130" spans="2:65" s="1" customFormat="1" ht="16.5" customHeight="1">
      <c r="B130" s="31"/>
      <c r="C130" s="219" t="s">
        <v>80</v>
      </c>
      <c r="D130" s="219" t="s">
        <v>279</v>
      </c>
      <c r="E130" s="220" t="s">
        <v>464</v>
      </c>
      <c r="F130" s="221" t="s">
        <v>1025</v>
      </c>
      <c r="G130" s="222" t="s">
        <v>369</v>
      </c>
      <c r="H130" s="223">
        <v>1</v>
      </c>
      <c r="I130" s="224"/>
      <c r="J130" s="224">
        <f>ROUND(I130*H130,2)</f>
        <v>0</v>
      </c>
      <c r="K130" s="221" t="s">
        <v>1</v>
      </c>
      <c r="L130" s="225"/>
      <c r="M130" s="226" t="s">
        <v>1</v>
      </c>
      <c r="N130" s="227" t="s">
        <v>36</v>
      </c>
      <c r="O130" s="185">
        <v>0</v>
      </c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AR130" s="187" t="s">
        <v>177</v>
      </c>
      <c r="AT130" s="187" t="s">
        <v>279</v>
      </c>
      <c r="AU130" s="187" t="s">
        <v>80</v>
      </c>
      <c r="AY130" s="17" t="s">
        <v>151</v>
      </c>
      <c r="BE130" s="188">
        <f>IF(N130="základní",J130,0)</f>
        <v>0</v>
      </c>
      <c r="BF130" s="188">
        <f>IF(N130="snížená",J130,0)</f>
        <v>0</v>
      </c>
      <c r="BG130" s="188">
        <f>IF(N130="zákl. přenesená",J130,0)</f>
        <v>0</v>
      </c>
      <c r="BH130" s="188">
        <f>IF(N130="sníž. přenesená",J130,0)</f>
        <v>0</v>
      </c>
      <c r="BI130" s="188">
        <f>IF(N130="nulová",J130,0)</f>
        <v>0</v>
      </c>
      <c r="BJ130" s="17" t="s">
        <v>78</v>
      </c>
      <c r="BK130" s="188">
        <f>ROUND(I130*H130,2)</f>
        <v>0</v>
      </c>
      <c r="BL130" s="17" t="s">
        <v>158</v>
      </c>
      <c r="BM130" s="187" t="s">
        <v>1190</v>
      </c>
    </row>
    <row r="131" spans="2:65" s="1" customFormat="1" ht="24" customHeight="1">
      <c r="B131" s="31"/>
      <c r="C131" s="219" t="s">
        <v>524</v>
      </c>
      <c r="D131" s="219" t="s">
        <v>279</v>
      </c>
      <c r="E131" s="220" t="s">
        <v>468</v>
      </c>
      <c r="F131" s="221" t="s">
        <v>1027</v>
      </c>
      <c r="G131" s="222" t="s">
        <v>369</v>
      </c>
      <c r="H131" s="223">
        <v>1</v>
      </c>
      <c r="I131" s="224"/>
      <c r="J131" s="224">
        <f>ROUND(I131*H131,2)</f>
        <v>0</v>
      </c>
      <c r="K131" s="221" t="s">
        <v>1</v>
      </c>
      <c r="L131" s="225"/>
      <c r="M131" s="226" t="s">
        <v>1</v>
      </c>
      <c r="N131" s="227" t="s">
        <v>36</v>
      </c>
      <c r="O131" s="185">
        <v>0</v>
      </c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AR131" s="187" t="s">
        <v>177</v>
      </c>
      <c r="AT131" s="187" t="s">
        <v>279</v>
      </c>
      <c r="AU131" s="187" t="s">
        <v>80</v>
      </c>
      <c r="AY131" s="17" t="s">
        <v>151</v>
      </c>
      <c r="BE131" s="188">
        <f>IF(N131="základní",J131,0)</f>
        <v>0</v>
      </c>
      <c r="BF131" s="188">
        <f>IF(N131="snížená",J131,0)</f>
        <v>0</v>
      </c>
      <c r="BG131" s="188">
        <f>IF(N131="zákl. přenesená",J131,0)</f>
        <v>0</v>
      </c>
      <c r="BH131" s="188">
        <f>IF(N131="sníž. přenesená",J131,0)</f>
        <v>0</v>
      </c>
      <c r="BI131" s="188">
        <f>IF(N131="nulová",J131,0)</f>
        <v>0</v>
      </c>
      <c r="BJ131" s="17" t="s">
        <v>78</v>
      </c>
      <c r="BK131" s="188">
        <f>ROUND(I131*H131,2)</f>
        <v>0</v>
      </c>
      <c r="BL131" s="17" t="s">
        <v>158</v>
      </c>
      <c r="BM131" s="187" t="s">
        <v>1191</v>
      </c>
    </row>
    <row r="132" spans="2:65" s="1" customFormat="1" ht="24" customHeight="1">
      <c r="B132" s="31"/>
      <c r="C132" s="177" t="s">
        <v>158</v>
      </c>
      <c r="D132" s="177" t="s">
        <v>153</v>
      </c>
      <c r="E132" s="178" t="s">
        <v>1029</v>
      </c>
      <c r="F132" s="179" t="s">
        <v>1030</v>
      </c>
      <c r="G132" s="180" t="s">
        <v>173</v>
      </c>
      <c r="H132" s="181">
        <v>0.5</v>
      </c>
      <c r="I132" s="182"/>
      <c r="J132" s="182">
        <f>ROUND(I132*H132,2)</f>
        <v>0</v>
      </c>
      <c r="K132" s="179" t="s">
        <v>157</v>
      </c>
      <c r="L132" s="35"/>
      <c r="M132" s="183" t="s">
        <v>1</v>
      </c>
      <c r="N132" s="184" t="s">
        <v>36</v>
      </c>
      <c r="O132" s="185">
        <v>5.6000000000000001E-2</v>
      </c>
      <c r="P132" s="185">
        <f>O132*H132</f>
        <v>2.8000000000000001E-2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AR132" s="187" t="s">
        <v>158</v>
      </c>
      <c r="AT132" s="187" t="s">
        <v>153</v>
      </c>
      <c r="AU132" s="187" t="s">
        <v>80</v>
      </c>
      <c r="AY132" s="17" t="s">
        <v>151</v>
      </c>
      <c r="BE132" s="188">
        <f>IF(N132="základní",J132,0)</f>
        <v>0</v>
      </c>
      <c r="BF132" s="188">
        <f>IF(N132="snížená",J132,0)</f>
        <v>0</v>
      </c>
      <c r="BG132" s="188">
        <f>IF(N132="zákl. přenesená",J132,0)</f>
        <v>0</v>
      </c>
      <c r="BH132" s="188">
        <f>IF(N132="sníž. přenesená",J132,0)</f>
        <v>0</v>
      </c>
      <c r="BI132" s="188">
        <f>IF(N132="nulová",J132,0)</f>
        <v>0</v>
      </c>
      <c r="BJ132" s="17" t="s">
        <v>78</v>
      </c>
      <c r="BK132" s="188">
        <f>ROUND(I132*H132,2)</f>
        <v>0</v>
      </c>
      <c r="BL132" s="17" t="s">
        <v>158</v>
      </c>
      <c r="BM132" s="187" t="s">
        <v>1192</v>
      </c>
    </row>
    <row r="133" spans="2:65" s="1" customFormat="1" ht="16.5" customHeight="1">
      <c r="B133" s="31"/>
      <c r="C133" s="219" t="s">
        <v>327</v>
      </c>
      <c r="D133" s="219" t="s">
        <v>279</v>
      </c>
      <c r="E133" s="220" t="s">
        <v>1032</v>
      </c>
      <c r="F133" s="221" t="s">
        <v>1033</v>
      </c>
      <c r="G133" s="222" t="s">
        <v>173</v>
      </c>
      <c r="H133" s="223">
        <v>0.55000000000000004</v>
      </c>
      <c r="I133" s="224"/>
      <c r="J133" s="224">
        <f>ROUND(I133*H133,2)</f>
        <v>0</v>
      </c>
      <c r="K133" s="221" t="s">
        <v>157</v>
      </c>
      <c r="L133" s="225"/>
      <c r="M133" s="226" t="s">
        <v>1</v>
      </c>
      <c r="N133" s="227" t="s">
        <v>36</v>
      </c>
      <c r="O133" s="185">
        <v>0</v>
      </c>
      <c r="P133" s="185">
        <f>O133*H133</f>
        <v>0</v>
      </c>
      <c r="Q133" s="185">
        <v>2.7999999999999998E-4</v>
      </c>
      <c r="R133" s="185">
        <f>Q133*H133</f>
        <v>1.54E-4</v>
      </c>
      <c r="S133" s="185">
        <v>0</v>
      </c>
      <c r="T133" s="186">
        <f>S133*H133</f>
        <v>0</v>
      </c>
      <c r="AR133" s="187" t="s">
        <v>177</v>
      </c>
      <c r="AT133" s="187" t="s">
        <v>279</v>
      </c>
      <c r="AU133" s="187" t="s">
        <v>80</v>
      </c>
      <c r="AY133" s="17" t="s">
        <v>151</v>
      </c>
      <c r="BE133" s="188">
        <f>IF(N133="základní",J133,0)</f>
        <v>0</v>
      </c>
      <c r="BF133" s="188">
        <f>IF(N133="snížená",J133,0)</f>
        <v>0</v>
      </c>
      <c r="BG133" s="188">
        <f>IF(N133="zákl. přenesená",J133,0)</f>
        <v>0</v>
      </c>
      <c r="BH133" s="188">
        <f>IF(N133="sníž. přenesená",J133,0)</f>
        <v>0</v>
      </c>
      <c r="BI133" s="188">
        <f>IF(N133="nulová",J133,0)</f>
        <v>0</v>
      </c>
      <c r="BJ133" s="17" t="s">
        <v>78</v>
      </c>
      <c r="BK133" s="188">
        <f>ROUND(I133*H133,2)</f>
        <v>0</v>
      </c>
      <c r="BL133" s="17" t="s">
        <v>158</v>
      </c>
      <c r="BM133" s="187" t="s">
        <v>1193</v>
      </c>
    </row>
    <row r="134" spans="2:65" s="12" customFormat="1" ht="11.25">
      <c r="B134" s="189"/>
      <c r="C134" s="190"/>
      <c r="D134" s="191" t="s">
        <v>160</v>
      </c>
      <c r="E134" s="192" t="s">
        <v>1</v>
      </c>
      <c r="F134" s="193" t="s">
        <v>487</v>
      </c>
      <c r="G134" s="190"/>
      <c r="H134" s="192" t="s">
        <v>1</v>
      </c>
      <c r="I134" s="190"/>
      <c r="J134" s="190"/>
      <c r="K134" s="190"/>
      <c r="L134" s="194"/>
      <c r="M134" s="195"/>
      <c r="N134" s="196"/>
      <c r="O134" s="196"/>
      <c r="P134" s="196"/>
      <c r="Q134" s="196"/>
      <c r="R134" s="196"/>
      <c r="S134" s="196"/>
      <c r="T134" s="197"/>
      <c r="AT134" s="198" t="s">
        <v>160</v>
      </c>
      <c r="AU134" s="198" t="s">
        <v>80</v>
      </c>
      <c r="AV134" s="12" t="s">
        <v>78</v>
      </c>
      <c r="AW134" s="12" t="s">
        <v>27</v>
      </c>
      <c r="AX134" s="12" t="s">
        <v>71</v>
      </c>
      <c r="AY134" s="198" t="s">
        <v>151</v>
      </c>
    </row>
    <row r="135" spans="2:65" s="13" customFormat="1" ht="11.25">
      <c r="B135" s="199"/>
      <c r="C135" s="200"/>
      <c r="D135" s="191" t="s">
        <v>160</v>
      </c>
      <c r="E135" s="201" t="s">
        <v>1</v>
      </c>
      <c r="F135" s="202" t="s">
        <v>1194</v>
      </c>
      <c r="G135" s="200"/>
      <c r="H135" s="203">
        <v>0.55000000000000004</v>
      </c>
      <c r="I135" s="200"/>
      <c r="J135" s="200"/>
      <c r="K135" s="200"/>
      <c r="L135" s="204"/>
      <c r="M135" s="205"/>
      <c r="N135" s="206"/>
      <c r="O135" s="206"/>
      <c r="P135" s="206"/>
      <c r="Q135" s="206"/>
      <c r="R135" s="206"/>
      <c r="S135" s="206"/>
      <c r="T135" s="207"/>
      <c r="AT135" s="208" t="s">
        <v>160</v>
      </c>
      <c r="AU135" s="208" t="s">
        <v>80</v>
      </c>
      <c r="AV135" s="13" t="s">
        <v>80</v>
      </c>
      <c r="AW135" s="13" t="s">
        <v>27</v>
      </c>
      <c r="AX135" s="13" t="s">
        <v>71</v>
      </c>
      <c r="AY135" s="208" t="s">
        <v>151</v>
      </c>
    </row>
    <row r="136" spans="2:65" s="14" customFormat="1" ht="11.25">
      <c r="B136" s="209"/>
      <c r="C136" s="210"/>
      <c r="D136" s="191" t="s">
        <v>160</v>
      </c>
      <c r="E136" s="211" t="s">
        <v>1</v>
      </c>
      <c r="F136" s="212" t="s">
        <v>165</v>
      </c>
      <c r="G136" s="210"/>
      <c r="H136" s="213">
        <v>0.55000000000000004</v>
      </c>
      <c r="I136" s="210"/>
      <c r="J136" s="210"/>
      <c r="K136" s="210"/>
      <c r="L136" s="214"/>
      <c r="M136" s="215"/>
      <c r="N136" s="216"/>
      <c r="O136" s="216"/>
      <c r="P136" s="216"/>
      <c r="Q136" s="216"/>
      <c r="R136" s="216"/>
      <c r="S136" s="216"/>
      <c r="T136" s="217"/>
      <c r="AT136" s="218" t="s">
        <v>160</v>
      </c>
      <c r="AU136" s="218" t="s">
        <v>80</v>
      </c>
      <c r="AV136" s="14" t="s">
        <v>158</v>
      </c>
      <c r="AW136" s="14" t="s">
        <v>27</v>
      </c>
      <c r="AX136" s="14" t="s">
        <v>78</v>
      </c>
      <c r="AY136" s="218" t="s">
        <v>151</v>
      </c>
    </row>
    <row r="137" spans="2:65" s="1" customFormat="1" ht="24" customHeight="1">
      <c r="B137" s="31"/>
      <c r="C137" s="177" t="s">
        <v>215</v>
      </c>
      <c r="D137" s="177" t="s">
        <v>153</v>
      </c>
      <c r="E137" s="178" t="s">
        <v>1036</v>
      </c>
      <c r="F137" s="179" t="s">
        <v>1037</v>
      </c>
      <c r="G137" s="180" t="s">
        <v>369</v>
      </c>
      <c r="H137" s="181">
        <v>1</v>
      </c>
      <c r="I137" s="182"/>
      <c r="J137" s="182">
        <f t="shared" ref="J137:J142" si="0">ROUND(I137*H137,2)</f>
        <v>0</v>
      </c>
      <c r="K137" s="179" t="s">
        <v>383</v>
      </c>
      <c r="L137" s="35"/>
      <c r="M137" s="183" t="s">
        <v>1</v>
      </c>
      <c r="N137" s="184" t="s">
        <v>36</v>
      </c>
      <c r="O137" s="185">
        <v>0.71699999999999997</v>
      </c>
      <c r="P137" s="185">
        <f t="shared" ref="P137:P142" si="1">O137*H137</f>
        <v>0.71699999999999997</v>
      </c>
      <c r="Q137" s="185">
        <v>0</v>
      </c>
      <c r="R137" s="185">
        <f t="shared" ref="R137:R142" si="2">Q137*H137</f>
        <v>0</v>
      </c>
      <c r="S137" s="185">
        <v>0</v>
      </c>
      <c r="T137" s="186">
        <f t="shared" ref="T137:T142" si="3">S137*H137</f>
        <v>0</v>
      </c>
      <c r="AR137" s="187" t="s">
        <v>158</v>
      </c>
      <c r="AT137" s="187" t="s">
        <v>153</v>
      </c>
      <c r="AU137" s="187" t="s">
        <v>80</v>
      </c>
      <c r="AY137" s="17" t="s">
        <v>151</v>
      </c>
      <c r="BE137" s="188">
        <f t="shared" ref="BE137:BE142" si="4">IF(N137="základní",J137,0)</f>
        <v>0</v>
      </c>
      <c r="BF137" s="188">
        <f t="shared" ref="BF137:BF142" si="5">IF(N137="snížená",J137,0)</f>
        <v>0</v>
      </c>
      <c r="BG137" s="188">
        <f t="shared" ref="BG137:BG142" si="6">IF(N137="zákl. přenesená",J137,0)</f>
        <v>0</v>
      </c>
      <c r="BH137" s="188">
        <f t="shared" ref="BH137:BH142" si="7">IF(N137="sníž. přenesená",J137,0)</f>
        <v>0</v>
      </c>
      <c r="BI137" s="188">
        <f t="shared" ref="BI137:BI142" si="8">IF(N137="nulová",J137,0)</f>
        <v>0</v>
      </c>
      <c r="BJ137" s="17" t="s">
        <v>78</v>
      </c>
      <c r="BK137" s="188">
        <f t="shared" ref="BK137:BK142" si="9">ROUND(I137*H137,2)</f>
        <v>0</v>
      </c>
      <c r="BL137" s="17" t="s">
        <v>158</v>
      </c>
      <c r="BM137" s="187" t="s">
        <v>1195</v>
      </c>
    </row>
    <row r="138" spans="2:65" s="1" customFormat="1" ht="16.5" customHeight="1">
      <c r="B138" s="31"/>
      <c r="C138" s="219" t="s">
        <v>170</v>
      </c>
      <c r="D138" s="219" t="s">
        <v>279</v>
      </c>
      <c r="E138" s="220" t="s">
        <v>1039</v>
      </c>
      <c r="F138" s="221" t="s">
        <v>1040</v>
      </c>
      <c r="G138" s="222" t="s">
        <v>369</v>
      </c>
      <c r="H138" s="223">
        <v>1</v>
      </c>
      <c r="I138" s="224"/>
      <c r="J138" s="224">
        <f t="shared" si="0"/>
        <v>0</v>
      </c>
      <c r="K138" s="221" t="s">
        <v>383</v>
      </c>
      <c r="L138" s="225"/>
      <c r="M138" s="226" t="s">
        <v>1</v>
      </c>
      <c r="N138" s="227" t="s">
        <v>36</v>
      </c>
      <c r="O138" s="185">
        <v>0</v>
      </c>
      <c r="P138" s="185">
        <f t="shared" si="1"/>
        <v>0</v>
      </c>
      <c r="Q138" s="185">
        <v>7.9000000000000001E-4</v>
      </c>
      <c r="R138" s="185">
        <f t="shared" si="2"/>
        <v>7.9000000000000001E-4</v>
      </c>
      <c r="S138" s="185">
        <v>0</v>
      </c>
      <c r="T138" s="186">
        <f t="shared" si="3"/>
        <v>0</v>
      </c>
      <c r="AR138" s="187" t="s">
        <v>177</v>
      </c>
      <c r="AT138" s="187" t="s">
        <v>279</v>
      </c>
      <c r="AU138" s="187" t="s">
        <v>80</v>
      </c>
      <c r="AY138" s="17" t="s">
        <v>151</v>
      </c>
      <c r="BE138" s="188">
        <f t="shared" si="4"/>
        <v>0</v>
      </c>
      <c r="BF138" s="188">
        <f t="shared" si="5"/>
        <v>0</v>
      </c>
      <c r="BG138" s="188">
        <f t="shared" si="6"/>
        <v>0</v>
      </c>
      <c r="BH138" s="188">
        <f t="shared" si="7"/>
        <v>0</v>
      </c>
      <c r="BI138" s="188">
        <f t="shared" si="8"/>
        <v>0</v>
      </c>
      <c r="BJ138" s="17" t="s">
        <v>78</v>
      </c>
      <c r="BK138" s="188">
        <f t="shared" si="9"/>
        <v>0</v>
      </c>
      <c r="BL138" s="17" t="s">
        <v>158</v>
      </c>
      <c r="BM138" s="187" t="s">
        <v>1196</v>
      </c>
    </row>
    <row r="139" spans="2:65" s="1" customFormat="1" ht="24" customHeight="1">
      <c r="B139" s="31"/>
      <c r="C139" s="177" t="s">
        <v>177</v>
      </c>
      <c r="D139" s="177" t="s">
        <v>153</v>
      </c>
      <c r="E139" s="178" t="s">
        <v>1042</v>
      </c>
      <c r="F139" s="179" t="s">
        <v>1043</v>
      </c>
      <c r="G139" s="180" t="s">
        <v>369</v>
      </c>
      <c r="H139" s="181">
        <v>1</v>
      </c>
      <c r="I139" s="182"/>
      <c r="J139" s="182">
        <f t="shared" si="0"/>
        <v>0</v>
      </c>
      <c r="K139" s="179" t="s">
        <v>157</v>
      </c>
      <c r="L139" s="35"/>
      <c r="M139" s="183" t="s">
        <v>1</v>
      </c>
      <c r="N139" s="184" t="s">
        <v>36</v>
      </c>
      <c r="O139" s="185">
        <v>0.38400000000000001</v>
      </c>
      <c r="P139" s="185">
        <f t="shared" si="1"/>
        <v>0.38400000000000001</v>
      </c>
      <c r="Q139" s="185">
        <v>2.0000000000000002E-5</v>
      </c>
      <c r="R139" s="185">
        <f t="shared" si="2"/>
        <v>2.0000000000000002E-5</v>
      </c>
      <c r="S139" s="185">
        <v>0</v>
      </c>
      <c r="T139" s="186">
        <f t="shared" si="3"/>
        <v>0</v>
      </c>
      <c r="AR139" s="187" t="s">
        <v>158</v>
      </c>
      <c r="AT139" s="187" t="s">
        <v>153</v>
      </c>
      <c r="AU139" s="187" t="s">
        <v>80</v>
      </c>
      <c r="AY139" s="17" t="s">
        <v>151</v>
      </c>
      <c r="BE139" s="188">
        <f t="shared" si="4"/>
        <v>0</v>
      </c>
      <c r="BF139" s="188">
        <f t="shared" si="5"/>
        <v>0</v>
      </c>
      <c r="BG139" s="188">
        <f t="shared" si="6"/>
        <v>0</v>
      </c>
      <c r="BH139" s="188">
        <f t="shared" si="7"/>
        <v>0</v>
      </c>
      <c r="BI139" s="188">
        <f t="shared" si="8"/>
        <v>0</v>
      </c>
      <c r="BJ139" s="17" t="s">
        <v>78</v>
      </c>
      <c r="BK139" s="188">
        <f t="shared" si="9"/>
        <v>0</v>
      </c>
      <c r="BL139" s="17" t="s">
        <v>158</v>
      </c>
      <c r="BM139" s="187" t="s">
        <v>1197</v>
      </c>
    </row>
    <row r="140" spans="2:65" s="1" customFormat="1" ht="16.5" customHeight="1">
      <c r="B140" s="31"/>
      <c r="C140" s="219" t="s">
        <v>184</v>
      </c>
      <c r="D140" s="219" t="s">
        <v>279</v>
      </c>
      <c r="E140" s="220" t="s">
        <v>1045</v>
      </c>
      <c r="F140" s="221" t="s">
        <v>1046</v>
      </c>
      <c r="G140" s="222" t="s">
        <v>369</v>
      </c>
      <c r="H140" s="223">
        <v>1</v>
      </c>
      <c r="I140" s="224"/>
      <c r="J140" s="224">
        <f t="shared" si="0"/>
        <v>0</v>
      </c>
      <c r="K140" s="221" t="s">
        <v>1</v>
      </c>
      <c r="L140" s="225"/>
      <c r="M140" s="226" t="s">
        <v>1</v>
      </c>
      <c r="N140" s="227" t="s">
        <v>36</v>
      </c>
      <c r="O140" s="185">
        <v>0</v>
      </c>
      <c r="P140" s="185">
        <f t="shared" si="1"/>
        <v>0</v>
      </c>
      <c r="Q140" s="185">
        <v>0</v>
      </c>
      <c r="R140" s="185">
        <f t="shared" si="2"/>
        <v>0</v>
      </c>
      <c r="S140" s="185">
        <v>0</v>
      </c>
      <c r="T140" s="186">
        <f t="shared" si="3"/>
        <v>0</v>
      </c>
      <c r="AR140" s="187" t="s">
        <v>177</v>
      </c>
      <c r="AT140" s="187" t="s">
        <v>279</v>
      </c>
      <c r="AU140" s="187" t="s">
        <v>80</v>
      </c>
      <c r="AY140" s="17" t="s">
        <v>151</v>
      </c>
      <c r="BE140" s="188">
        <f t="shared" si="4"/>
        <v>0</v>
      </c>
      <c r="BF140" s="188">
        <f t="shared" si="5"/>
        <v>0</v>
      </c>
      <c r="BG140" s="188">
        <f t="shared" si="6"/>
        <v>0</v>
      </c>
      <c r="BH140" s="188">
        <f t="shared" si="7"/>
        <v>0</v>
      </c>
      <c r="BI140" s="188">
        <f t="shared" si="8"/>
        <v>0</v>
      </c>
      <c r="BJ140" s="17" t="s">
        <v>78</v>
      </c>
      <c r="BK140" s="188">
        <f t="shared" si="9"/>
        <v>0</v>
      </c>
      <c r="BL140" s="17" t="s">
        <v>158</v>
      </c>
      <c r="BM140" s="187" t="s">
        <v>1198</v>
      </c>
    </row>
    <row r="141" spans="2:65" s="1" customFormat="1" ht="16.5" customHeight="1">
      <c r="B141" s="31"/>
      <c r="C141" s="219" t="s">
        <v>190</v>
      </c>
      <c r="D141" s="219" t="s">
        <v>279</v>
      </c>
      <c r="E141" s="220" t="s">
        <v>1048</v>
      </c>
      <c r="F141" s="221" t="s">
        <v>1049</v>
      </c>
      <c r="G141" s="222" t="s">
        <v>369</v>
      </c>
      <c r="H141" s="223">
        <v>1</v>
      </c>
      <c r="I141" s="224"/>
      <c r="J141" s="224">
        <f t="shared" si="0"/>
        <v>0</v>
      </c>
      <c r="K141" s="221" t="s">
        <v>1</v>
      </c>
      <c r="L141" s="225"/>
      <c r="M141" s="226" t="s">
        <v>1</v>
      </c>
      <c r="N141" s="227" t="s">
        <v>36</v>
      </c>
      <c r="O141" s="185">
        <v>0</v>
      </c>
      <c r="P141" s="185">
        <f t="shared" si="1"/>
        <v>0</v>
      </c>
      <c r="Q141" s="185">
        <v>0</v>
      </c>
      <c r="R141" s="185">
        <f t="shared" si="2"/>
        <v>0</v>
      </c>
      <c r="S141" s="185">
        <v>0</v>
      </c>
      <c r="T141" s="186">
        <f t="shared" si="3"/>
        <v>0</v>
      </c>
      <c r="AR141" s="187" t="s">
        <v>177</v>
      </c>
      <c r="AT141" s="187" t="s">
        <v>279</v>
      </c>
      <c r="AU141" s="187" t="s">
        <v>80</v>
      </c>
      <c r="AY141" s="17" t="s">
        <v>151</v>
      </c>
      <c r="BE141" s="188">
        <f t="shared" si="4"/>
        <v>0</v>
      </c>
      <c r="BF141" s="188">
        <f t="shared" si="5"/>
        <v>0</v>
      </c>
      <c r="BG141" s="188">
        <f t="shared" si="6"/>
        <v>0</v>
      </c>
      <c r="BH141" s="188">
        <f t="shared" si="7"/>
        <v>0</v>
      </c>
      <c r="BI141" s="188">
        <f t="shared" si="8"/>
        <v>0</v>
      </c>
      <c r="BJ141" s="17" t="s">
        <v>78</v>
      </c>
      <c r="BK141" s="188">
        <f t="shared" si="9"/>
        <v>0</v>
      </c>
      <c r="BL141" s="17" t="s">
        <v>158</v>
      </c>
      <c r="BM141" s="187" t="s">
        <v>1199</v>
      </c>
    </row>
    <row r="142" spans="2:65" s="1" customFormat="1" ht="24" customHeight="1">
      <c r="B142" s="31"/>
      <c r="C142" s="177" t="s">
        <v>196</v>
      </c>
      <c r="D142" s="177" t="s">
        <v>153</v>
      </c>
      <c r="E142" s="178" t="s">
        <v>494</v>
      </c>
      <c r="F142" s="179" t="s">
        <v>495</v>
      </c>
      <c r="G142" s="180" t="s">
        <v>173</v>
      </c>
      <c r="H142" s="181">
        <v>11</v>
      </c>
      <c r="I142" s="182"/>
      <c r="J142" s="182">
        <f t="shared" si="0"/>
        <v>0</v>
      </c>
      <c r="K142" s="179" t="s">
        <v>157</v>
      </c>
      <c r="L142" s="35"/>
      <c r="M142" s="183" t="s">
        <v>1</v>
      </c>
      <c r="N142" s="184" t="s">
        <v>36</v>
      </c>
      <c r="O142" s="185">
        <v>0.105</v>
      </c>
      <c r="P142" s="185">
        <f t="shared" si="1"/>
        <v>1.155</v>
      </c>
      <c r="Q142" s="185">
        <v>0</v>
      </c>
      <c r="R142" s="185">
        <f t="shared" si="2"/>
        <v>0</v>
      </c>
      <c r="S142" s="185">
        <v>0</v>
      </c>
      <c r="T142" s="186">
        <f t="shared" si="3"/>
        <v>0</v>
      </c>
      <c r="AR142" s="187" t="s">
        <v>158</v>
      </c>
      <c r="AT142" s="187" t="s">
        <v>153</v>
      </c>
      <c r="AU142" s="187" t="s">
        <v>80</v>
      </c>
      <c r="AY142" s="17" t="s">
        <v>151</v>
      </c>
      <c r="BE142" s="188">
        <f t="shared" si="4"/>
        <v>0</v>
      </c>
      <c r="BF142" s="188">
        <f t="shared" si="5"/>
        <v>0</v>
      </c>
      <c r="BG142" s="188">
        <f t="shared" si="6"/>
        <v>0</v>
      </c>
      <c r="BH142" s="188">
        <f t="shared" si="7"/>
        <v>0</v>
      </c>
      <c r="BI142" s="188">
        <f t="shared" si="8"/>
        <v>0</v>
      </c>
      <c r="BJ142" s="17" t="s">
        <v>78</v>
      </c>
      <c r="BK142" s="188">
        <f t="shared" si="9"/>
        <v>0</v>
      </c>
      <c r="BL142" s="17" t="s">
        <v>158</v>
      </c>
      <c r="BM142" s="187" t="s">
        <v>1200</v>
      </c>
    </row>
    <row r="143" spans="2:65" s="12" customFormat="1" ht="11.25">
      <c r="B143" s="189"/>
      <c r="C143" s="190"/>
      <c r="D143" s="191" t="s">
        <v>160</v>
      </c>
      <c r="E143" s="192" t="s">
        <v>1</v>
      </c>
      <c r="F143" s="193" t="s">
        <v>475</v>
      </c>
      <c r="G143" s="190"/>
      <c r="H143" s="192" t="s">
        <v>1</v>
      </c>
      <c r="I143" s="190"/>
      <c r="J143" s="190"/>
      <c r="K143" s="190"/>
      <c r="L143" s="194"/>
      <c r="M143" s="195"/>
      <c r="N143" s="196"/>
      <c r="O143" s="196"/>
      <c r="P143" s="196"/>
      <c r="Q143" s="196"/>
      <c r="R143" s="196"/>
      <c r="S143" s="196"/>
      <c r="T143" s="197"/>
      <c r="AT143" s="198" t="s">
        <v>160</v>
      </c>
      <c r="AU143" s="198" t="s">
        <v>80</v>
      </c>
      <c r="AV143" s="12" t="s">
        <v>78</v>
      </c>
      <c r="AW143" s="12" t="s">
        <v>27</v>
      </c>
      <c r="AX143" s="12" t="s">
        <v>71</v>
      </c>
      <c r="AY143" s="198" t="s">
        <v>151</v>
      </c>
    </row>
    <row r="144" spans="2:65" s="13" customFormat="1" ht="11.25">
      <c r="B144" s="199"/>
      <c r="C144" s="200"/>
      <c r="D144" s="191" t="s">
        <v>160</v>
      </c>
      <c r="E144" s="201" t="s">
        <v>1</v>
      </c>
      <c r="F144" s="202" t="s">
        <v>1035</v>
      </c>
      <c r="G144" s="200"/>
      <c r="H144" s="203">
        <v>11</v>
      </c>
      <c r="I144" s="200"/>
      <c r="J144" s="200"/>
      <c r="K144" s="200"/>
      <c r="L144" s="204"/>
      <c r="M144" s="205"/>
      <c r="N144" s="206"/>
      <c r="O144" s="206"/>
      <c r="P144" s="206"/>
      <c r="Q144" s="206"/>
      <c r="R144" s="206"/>
      <c r="S144" s="206"/>
      <c r="T144" s="207"/>
      <c r="AT144" s="208" t="s">
        <v>160</v>
      </c>
      <c r="AU144" s="208" t="s">
        <v>80</v>
      </c>
      <c r="AV144" s="13" t="s">
        <v>80</v>
      </c>
      <c r="AW144" s="13" t="s">
        <v>27</v>
      </c>
      <c r="AX144" s="13" t="s">
        <v>71</v>
      </c>
      <c r="AY144" s="208" t="s">
        <v>151</v>
      </c>
    </row>
    <row r="145" spans="2:65" s="14" customFormat="1" ht="11.25">
      <c r="B145" s="209"/>
      <c r="C145" s="210"/>
      <c r="D145" s="191" t="s">
        <v>160</v>
      </c>
      <c r="E145" s="211" t="s">
        <v>1</v>
      </c>
      <c r="F145" s="212" t="s">
        <v>165</v>
      </c>
      <c r="G145" s="210"/>
      <c r="H145" s="213">
        <v>11</v>
      </c>
      <c r="I145" s="210"/>
      <c r="J145" s="210"/>
      <c r="K145" s="210"/>
      <c r="L145" s="214"/>
      <c r="M145" s="215"/>
      <c r="N145" s="216"/>
      <c r="O145" s="216"/>
      <c r="P145" s="216"/>
      <c r="Q145" s="216"/>
      <c r="R145" s="216"/>
      <c r="S145" s="216"/>
      <c r="T145" s="217"/>
      <c r="AT145" s="218" t="s">
        <v>160</v>
      </c>
      <c r="AU145" s="218" t="s">
        <v>80</v>
      </c>
      <c r="AV145" s="14" t="s">
        <v>158</v>
      </c>
      <c r="AW145" s="14" t="s">
        <v>27</v>
      </c>
      <c r="AX145" s="14" t="s">
        <v>78</v>
      </c>
      <c r="AY145" s="218" t="s">
        <v>151</v>
      </c>
    </row>
    <row r="146" spans="2:65" s="1" customFormat="1" ht="16.5" customHeight="1">
      <c r="B146" s="31"/>
      <c r="C146" s="177" t="s">
        <v>202</v>
      </c>
      <c r="D146" s="177" t="s">
        <v>153</v>
      </c>
      <c r="E146" s="178" t="s">
        <v>498</v>
      </c>
      <c r="F146" s="179" t="s">
        <v>499</v>
      </c>
      <c r="G146" s="180" t="s">
        <v>369</v>
      </c>
      <c r="H146" s="181">
        <v>1</v>
      </c>
      <c r="I146" s="182"/>
      <c r="J146" s="182">
        <f>ROUND(I146*H146,2)</f>
        <v>0</v>
      </c>
      <c r="K146" s="179" t="s">
        <v>370</v>
      </c>
      <c r="L146" s="35"/>
      <c r="M146" s="183" t="s">
        <v>1</v>
      </c>
      <c r="N146" s="184" t="s">
        <v>36</v>
      </c>
      <c r="O146" s="185">
        <v>0.33600000000000002</v>
      </c>
      <c r="P146" s="185">
        <f>O146*H146</f>
        <v>0.33600000000000002</v>
      </c>
      <c r="Q146" s="185">
        <v>3.1E-4</v>
      </c>
      <c r="R146" s="185">
        <f>Q146*H146</f>
        <v>3.1E-4</v>
      </c>
      <c r="S146" s="185">
        <v>0</v>
      </c>
      <c r="T146" s="186">
        <f>S146*H146</f>
        <v>0</v>
      </c>
      <c r="AR146" s="187" t="s">
        <v>158</v>
      </c>
      <c r="AT146" s="187" t="s">
        <v>153</v>
      </c>
      <c r="AU146" s="187" t="s">
        <v>80</v>
      </c>
      <c r="AY146" s="17" t="s">
        <v>151</v>
      </c>
      <c r="BE146" s="188">
        <f>IF(N146="základní",J146,0)</f>
        <v>0</v>
      </c>
      <c r="BF146" s="188">
        <f>IF(N146="snížená",J146,0)</f>
        <v>0</v>
      </c>
      <c r="BG146" s="188">
        <f>IF(N146="zákl. přenesená",J146,0)</f>
        <v>0</v>
      </c>
      <c r="BH146" s="188">
        <f>IF(N146="sníž. přenesená",J146,0)</f>
        <v>0</v>
      </c>
      <c r="BI146" s="188">
        <f>IF(N146="nulová",J146,0)</f>
        <v>0</v>
      </c>
      <c r="BJ146" s="17" t="s">
        <v>78</v>
      </c>
      <c r="BK146" s="188">
        <f>ROUND(I146*H146,2)</f>
        <v>0</v>
      </c>
      <c r="BL146" s="17" t="s">
        <v>158</v>
      </c>
      <c r="BM146" s="187" t="s">
        <v>1201</v>
      </c>
    </row>
    <row r="147" spans="2:65" s="12" customFormat="1" ht="11.25">
      <c r="B147" s="189"/>
      <c r="C147" s="190"/>
      <c r="D147" s="191" t="s">
        <v>160</v>
      </c>
      <c r="E147" s="192" t="s">
        <v>1</v>
      </c>
      <c r="F147" s="193" t="s">
        <v>501</v>
      </c>
      <c r="G147" s="190"/>
      <c r="H147" s="192" t="s">
        <v>1</v>
      </c>
      <c r="I147" s="190"/>
      <c r="J147" s="190"/>
      <c r="K147" s="190"/>
      <c r="L147" s="194"/>
      <c r="M147" s="195"/>
      <c r="N147" s="196"/>
      <c r="O147" s="196"/>
      <c r="P147" s="196"/>
      <c r="Q147" s="196"/>
      <c r="R147" s="196"/>
      <c r="S147" s="196"/>
      <c r="T147" s="197"/>
      <c r="AT147" s="198" t="s">
        <v>160</v>
      </c>
      <c r="AU147" s="198" t="s">
        <v>80</v>
      </c>
      <c r="AV147" s="12" t="s">
        <v>78</v>
      </c>
      <c r="AW147" s="12" t="s">
        <v>27</v>
      </c>
      <c r="AX147" s="12" t="s">
        <v>71</v>
      </c>
      <c r="AY147" s="198" t="s">
        <v>151</v>
      </c>
    </row>
    <row r="148" spans="2:65" s="13" customFormat="1" ht="11.25">
      <c r="B148" s="199"/>
      <c r="C148" s="200"/>
      <c r="D148" s="191" t="s">
        <v>160</v>
      </c>
      <c r="E148" s="201" t="s">
        <v>1</v>
      </c>
      <c r="F148" s="202" t="s">
        <v>78</v>
      </c>
      <c r="G148" s="200"/>
      <c r="H148" s="203">
        <v>1</v>
      </c>
      <c r="I148" s="200"/>
      <c r="J148" s="200"/>
      <c r="K148" s="200"/>
      <c r="L148" s="204"/>
      <c r="M148" s="205"/>
      <c r="N148" s="206"/>
      <c r="O148" s="206"/>
      <c r="P148" s="206"/>
      <c r="Q148" s="206"/>
      <c r="R148" s="206"/>
      <c r="S148" s="206"/>
      <c r="T148" s="207"/>
      <c r="AT148" s="208" t="s">
        <v>160</v>
      </c>
      <c r="AU148" s="208" t="s">
        <v>80</v>
      </c>
      <c r="AV148" s="13" t="s">
        <v>80</v>
      </c>
      <c r="AW148" s="13" t="s">
        <v>27</v>
      </c>
      <c r="AX148" s="13" t="s">
        <v>71</v>
      </c>
      <c r="AY148" s="208" t="s">
        <v>151</v>
      </c>
    </row>
    <row r="149" spans="2:65" s="14" customFormat="1" ht="11.25">
      <c r="B149" s="209"/>
      <c r="C149" s="210"/>
      <c r="D149" s="191" t="s">
        <v>160</v>
      </c>
      <c r="E149" s="211" t="s">
        <v>1</v>
      </c>
      <c r="F149" s="212" t="s">
        <v>165</v>
      </c>
      <c r="G149" s="210"/>
      <c r="H149" s="213">
        <v>1</v>
      </c>
      <c r="I149" s="210"/>
      <c r="J149" s="210"/>
      <c r="K149" s="210"/>
      <c r="L149" s="214"/>
      <c r="M149" s="215"/>
      <c r="N149" s="216"/>
      <c r="O149" s="216"/>
      <c r="P149" s="216"/>
      <c r="Q149" s="216"/>
      <c r="R149" s="216"/>
      <c r="S149" s="216"/>
      <c r="T149" s="217"/>
      <c r="AT149" s="218" t="s">
        <v>160</v>
      </c>
      <c r="AU149" s="218" t="s">
        <v>80</v>
      </c>
      <c r="AV149" s="14" t="s">
        <v>158</v>
      </c>
      <c r="AW149" s="14" t="s">
        <v>27</v>
      </c>
      <c r="AX149" s="14" t="s">
        <v>78</v>
      </c>
      <c r="AY149" s="218" t="s">
        <v>151</v>
      </c>
    </row>
    <row r="150" spans="2:65" s="1" customFormat="1" ht="16.5" customHeight="1">
      <c r="B150" s="31"/>
      <c r="C150" s="177" t="s">
        <v>216</v>
      </c>
      <c r="D150" s="177" t="s">
        <v>153</v>
      </c>
      <c r="E150" s="178" t="s">
        <v>503</v>
      </c>
      <c r="F150" s="179" t="s">
        <v>504</v>
      </c>
      <c r="G150" s="180" t="s">
        <v>173</v>
      </c>
      <c r="H150" s="181">
        <v>0.5</v>
      </c>
      <c r="I150" s="182"/>
      <c r="J150" s="182">
        <f>ROUND(I150*H150,2)</f>
        <v>0</v>
      </c>
      <c r="K150" s="179" t="s">
        <v>157</v>
      </c>
      <c r="L150" s="35"/>
      <c r="M150" s="183" t="s">
        <v>1</v>
      </c>
      <c r="N150" s="184" t="s">
        <v>36</v>
      </c>
      <c r="O150" s="185">
        <v>5.3999999999999999E-2</v>
      </c>
      <c r="P150" s="185">
        <f>O150*H150</f>
        <v>2.7E-2</v>
      </c>
      <c r="Q150" s="185">
        <v>1.9000000000000001E-4</v>
      </c>
      <c r="R150" s="185">
        <f>Q150*H150</f>
        <v>9.5000000000000005E-5</v>
      </c>
      <c r="S150" s="185">
        <v>0</v>
      </c>
      <c r="T150" s="186">
        <f>S150*H150</f>
        <v>0</v>
      </c>
      <c r="AR150" s="187" t="s">
        <v>158</v>
      </c>
      <c r="AT150" s="187" t="s">
        <v>153</v>
      </c>
      <c r="AU150" s="187" t="s">
        <v>80</v>
      </c>
      <c r="AY150" s="17" t="s">
        <v>151</v>
      </c>
      <c r="BE150" s="188">
        <f>IF(N150="základní",J150,0)</f>
        <v>0</v>
      </c>
      <c r="BF150" s="188">
        <f>IF(N150="snížená",J150,0)</f>
        <v>0</v>
      </c>
      <c r="BG150" s="188">
        <f>IF(N150="zákl. přenesená",J150,0)</f>
        <v>0</v>
      </c>
      <c r="BH150" s="188">
        <f>IF(N150="sníž. přenesená",J150,0)</f>
        <v>0</v>
      </c>
      <c r="BI150" s="188">
        <f>IF(N150="nulová",J150,0)</f>
        <v>0</v>
      </c>
      <c r="BJ150" s="17" t="s">
        <v>78</v>
      </c>
      <c r="BK150" s="188">
        <f>ROUND(I150*H150,2)</f>
        <v>0</v>
      </c>
      <c r="BL150" s="17" t="s">
        <v>158</v>
      </c>
      <c r="BM150" s="187" t="s">
        <v>1202</v>
      </c>
    </row>
    <row r="151" spans="2:65" s="1" customFormat="1" ht="16.5" customHeight="1">
      <c r="B151" s="31"/>
      <c r="C151" s="177" t="s">
        <v>223</v>
      </c>
      <c r="D151" s="177" t="s">
        <v>153</v>
      </c>
      <c r="E151" s="178" t="s">
        <v>511</v>
      </c>
      <c r="F151" s="179" t="s">
        <v>512</v>
      </c>
      <c r="G151" s="180" t="s">
        <v>173</v>
      </c>
      <c r="H151" s="181">
        <v>0.5</v>
      </c>
      <c r="I151" s="182"/>
      <c r="J151" s="182">
        <f>ROUND(I151*H151,2)</f>
        <v>0</v>
      </c>
      <c r="K151" s="179" t="s">
        <v>157</v>
      </c>
      <c r="L151" s="35"/>
      <c r="M151" s="183" t="s">
        <v>1</v>
      </c>
      <c r="N151" s="184" t="s">
        <v>36</v>
      </c>
      <c r="O151" s="185">
        <v>2.5000000000000001E-2</v>
      </c>
      <c r="P151" s="185">
        <f>O151*H151</f>
        <v>1.2500000000000001E-2</v>
      </c>
      <c r="Q151" s="185">
        <v>9.0000000000000006E-5</v>
      </c>
      <c r="R151" s="185">
        <f>Q151*H151</f>
        <v>4.5000000000000003E-5</v>
      </c>
      <c r="S151" s="185">
        <v>0</v>
      </c>
      <c r="T151" s="186">
        <f>S151*H151</f>
        <v>0</v>
      </c>
      <c r="AR151" s="187" t="s">
        <v>158</v>
      </c>
      <c r="AT151" s="187" t="s">
        <v>153</v>
      </c>
      <c r="AU151" s="187" t="s">
        <v>80</v>
      </c>
      <c r="AY151" s="17" t="s">
        <v>151</v>
      </c>
      <c r="BE151" s="188">
        <f>IF(N151="základní",J151,0)</f>
        <v>0</v>
      </c>
      <c r="BF151" s="188">
        <f>IF(N151="snížená",J151,0)</f>
        <v>0</v>
      </c>
      <c r="BG151" s="188">
        <f>IF(N151="zákl. přenesená",J151,0)</f>
        <v>0</v>
      </c>
      <c r="BH151" s="188">
        <f>IF(N151="sníž. přenesená",J151,0)</f>
        <v>0</v>
      </c>
      <c r="BI151" s="188">
        <f>IF(N151="nulová",J151,0)</f>
        <v>0</v>
      </c>
      <c r="BJ151" s="17" t="s">
        <v>78</v>
      </c>
      <c r="BK151" s="188">
        <f>ROUND(I151*H151,2)</f>
        <v>0</v>
      </c>
      <c r="BL151" s="17" t="s">
        <v>158</v>
      </c>
      <c r="BM151" s="187" t="s">
        <v>1203</v>
      </c>
    </row>
    <row r="152" spans="2:65" s="11" customFormat="1" ht="25.9" customHeight="1">
      <c r="B152" s="162"/>
      <c r="C152" s="163"/>
      <c r="D152" s="164" t="s">
        <v>70</v>
      </c>
      <c r="E152" s="165" t="s">
        <v>279</v>
      </c>
      <c r="F152" s="165" t="s">
        <v>550</v>
      </c>
      <c r="G152" s="163"/>
      <c r="H152" s="163"/>
      <c r="I152" s="163"/>
      <c r="J152" s="166">
        <f>BK152</f>
        <v>0</v>
      </c>
      <c r="K152" s="163"/>
      <c r="L152" s="167"/>
      <c r="M152" s="168"/>
      <c r="N152" s="169"/>
      <c r="O152" s="169"/>
      <c r="P152" s="170">
        <f>P153</f>
        <v>0</v>
      </c>
      <c r="Q152" s="169"/>
      <c r="R152" s="170">
        <f>R153</f>
        <v>0</v>
      </c>
      <c r="S152" s="169"/>
      <c r="T152" s="171">
        <f>T153</f>
        <v>0</v>
      </c>
      <c r="AR152" s="172" t="s">
        <v>524</v>
      </c>
      <c r="AT152" s="173" t="s">
        <v>70</v>
      </c>
      <c r="AU152" s="173" t="s">
        <v>71</v>
      </c>
      <c r="AY152" s="172" t="s">
        <v>151</v>
      </c>
      <c r="BK152" s="174">
        <f>BK153</f>
        <v>0</v>
      </c>
    </row>
    <row r="153" spans="2:65" s="11" customFormat="1" ht="22.9" customHeight="1">
      <c r="B153" s="162"/>
      <c r="C153" s="163"/>
      <c r="D153" s="164" t="s">
        <v>70</v>
      </c>
      <c r="E153" s="175" t="s">
        <v>551</v>
      </c>
      <c r="F153" s="175" t="s">
        <v>552</v>
      </c>
      <c r="G153" s="163"/>
      <c r="H153" s="163"/>
      <c r="I153" s="163"/>
      <c r="J153" s="176">
        <f>BK153</f>
        <v>0</v>
      </c>
      <c r="K153" s="163"/>
      <c r="L153" s="167"/>
      <c r="M153" s="168"/>
      <c r="N153" s="169"/>
      <c r="O153" s="169"/>
      <c r="P153" s="170">
        <f>SUM(P154:P157)</f>
        <v>0</v>
      </c>
      <c r="Q153" s="169"/>
      <c r="R153" s="170">
        <f>SUM(R154:R157)</f>
        <v>0</v>
      </c>
      <c r="S153" s="169"/>
      <c r="T153" s="171">
        <f>SUM(T154:T157)</f>
        <v>0</v>
      </c>
      <c r="AR153" s="172" t="s">
        <v>524</v>
      </c>
      <c r="AT153" s="173" t="s">
        <v>70</v>
      </c>
      <c r="AU153" s="173" t="s">
        <v>78</v>
      </c>
      <c r="AY153" s="172" t="s">
        <v>151</v>
      </c>
      <c r="BK153" s="174">
        <f>SUM(BK154:BK157)</f>
        <v>0</v>
      </c>
    </row>
    <row r="154" spans="2:65" s="1" customFormat="1" ht="24" customHeight="1">
      <c r="B154" s="31"/>
      <c r="C154" s="177" t="s">
        <v>8</v>
      </c>
      <c r="D154" s="177" t="s">
        <v>153</v>
      </c>
      <c r="E154" s="178" t="s">
        <v>82</v>
      </c>
      <c r="F154" s="179" t="s">
        <v>554</v>
      </c>
      <c r="G154" s="180" t="s">
        <v>212</v>
      </c>
      <c r="H154" s="181">
        <v>1</v>
      </c>
      <c r="I154" s="182"/>
      <c r="J154" s="182">
        <f>ROUND(I154*H154,2)</f>
        <v>0</v>
      </c>
      <c r="K154" s="179" t="s">
        <v>1</v>
      </c>
      <c r="L154" s="35"/>
      <c r="M154" s="183" t="s">
        <v>1</v>
      </c>
      <c r="N154" s="184" t="s">
        <v>36</v>
      </c>
      <c r="O154" s="185">
        <v>0</v>
      </c>
      <c r="P154" s="185">
        <f>O154*H154</f>
        <v>0</v>
      </c>
      <c r="Q154" s="185">
        <v>0</v>
      </c>
      <c r="R154" s="185">
        <f>Q154*H154</f>
        <v>0</v>
      </c>
      <c r="S154" s="185">
        <v>0</v>
      </c>
      <c r="T154" s="186">
        <f>S154*H154</f>
        <v>0</v>
      </c>
      <c r="AR154" s="187" t="s">
        <v>555</v>
      </c>
      <c r="AT154" s="187" t="s">
        <v>153</v>
      </c>
      <c r="AU154" s="187" t="s">
        <v>80</v>
      </c>
      <c r="AY154" s="17" t="s">
        <v>151</v>
      </c>
      <c r="BE154" s="188">
        <f>IF(N154="základní",J154,0)</f>
        <v>0</v>
      </c>
      <c r="BF154" s="188">
        <f>IF(N154="snížená",J154,0)</f>
        <v>0</v>
      </c>
      <c r="BG154" s="188">
        <f>IF(N154="zákl. přenesená",J154,0)</f>
        <v>0</v>
      </c>
      <c r="BH154" s="188">
        <f>IF(N154="sníž. přenesená",J154,0)</f>
        <v>0</v>
      </c>
      <c r="BI154" s="188">
        <f>IF(N154="nulová",J154,0)</f>
        <v>0</v>
      </c>
      <c r="BJ154" s="17" t="s">
        <v>78</v>
      </c>
      <c r="BK154" s="188">
        <f>ROUND(I154*H154,2)</f>
        <v>0</v>
      </c>
      <c r="BL154" s="17" t="s">
        <v>555</v>
      </c>
      <c r="BM154" s="187" t="s">
        <v>1204</v>
      </c>
    </row>
    <row r="155" spans="2:65" s="12" customFormat="1" ht="11.25">
      <c r="B155" s="189"/>
      <c r="C155" s="190"/>
      <c r="D155" s="191" t="s">
        <v>160</v>
      </c>
      <c r="E155" s="192" t="s">
        <v>1</v>
      </c>
      <c r="F155" s="193" t="s">
        <v>557</v>
      </c>
      <c r="G155" s="190"/>
      <c r="H155" s="192" t="s">
        <v>1</v>
      </c>
      <c r="I155" s="190"/>
      <c r="J155" s="190"/>
      <c r="K155" s="190"/>
      <c r="L155" s="194"/>
      <c r="M155" s="195"/>
      <c r="N155" s="196"/>
      <c r="O155" s="196"/>
      <c r="P155" s="196"/>
      <c r="Q155" s="196"/>
      <c r="R155" s="196"/>
      <c r="S155" s="196"/>
      <c r="T155" s="197"/>
      <c r="AT155" s="198" t="s">
        <v>160</v>
      </c>
      <c r="AU155" s="198" t="s">
        <v>80</v>
      </c>
      <c r="AV155" s="12" t="s">
        <v>78</v>
      </c>
      <c r="AW155" s="12" t="s">
        <v>27</v>
      </c>
      <c r="AX155" s="12" t="s">
        <v>71</v>
      </c>
      <c r="AY155" s="198" t="s">
        <v>151</v>
      </c>
    </row>
    <row r="156" spans="2:65" s="12" customFormat="1" ht="11.25">
      <c r="B156" s="189"/>
      <c r="C156" s="190"/>
      <c r="D156" s="191" t="s">
        <v>160</v>
      </c>
      <c r="E156" s="192" t="s">
        <v>1</v>
      </c>
      <c r="F156" s="193" t="s">
        <v>558</v>
      </c>
      <c r="G156" s="190"/>
      <c r="H156" s="192" t="s">
        <v>1</v>
      </c>
      <c r="I156" s="190"/>
      <c r="J156" s="190"/>
      <c r="K156" s="190"/>
      <c r="L156" s="194"/>
      <c r="M156" s="195"/>
      <c r="N156" s="196"/>
      <c r="O156" s="196"/>
      <c r="P156" s="196"/>
      <c r="Q156" s="196"/>
      <c r="R156" s="196"/>
      <c r="S156" s="196"/>
      <c r="T156" s="197"/>
      <c r="AT156" s="198" t="s">
        <v>160</v>
      </c>
      <c r="AU156" s="198" t="s">
        <v>80</v>
      </c>
      <c r="AV156" s="12" t="s">
        <v>78</v>
      </c>
      <c r="AW156" s="12" t="s">
        <v>27</v>
      </c>
      <c r="AX156" s="12" t="s">
        <v>71</v>
      </c>
      <c r="AY156" s="198" t="s">
        <v>151</v>
      </c>
    </row>
    <row r="157" spans="2:65" s="13" customFormat="1" ht="11.25">
      <c r="B157" s="199"/>
      <c r="C157" s="200"/>
      <c r="D157" s="191" t="s">
        <v>160</v>
      </c>
      <c r="E157" s="201" t="s">
        <v>1</v>
      </c>
      <c r="F157" s="202" t="s">
        <v>78</v>
      </c>
      <c r="G157" s="200"/>
      <c r="H157" s="203">
        <v>1</v>
      </c>
      <c r="I157" s="200"/>
      <c r="J157" s="200"/>
      <c r="K157" s="200"/>
      <c r="L157" s="204"/>
      <c r="M157" s="205"/>
      <c r="N157" s="206"/>
      <c r="O157" s="206"/>
      <c r="P157" s="206"/>
      <c r="Q157" s="206"/>
      <c r="R157" s="206"/>
      <c r="S157" s="206"/>
      <c r="T157" s="207"/>
      <c r="AT157" s="208" t="s">
        <v>160</v>
      </c>
      <c r="AU157" s="208" t="s">
        <v>80</v>
      </c>
      <c r="AV157" s="13" t="s">
        <v>80</v>
      </c>
      <c r="AW157" s="13" t="s">
        <v>27</v>
      </c>
      <c r="AX157" s="13" t="s">
        <v>78</v>
      </c>
      <c r="AY157" s="208" t="s">
        <v>151</v>
      </c>
    </row>
    <row r="158" spans="2:65" s="11" customFormat="1" ht="25.9" customHeight="1">
      <c r="B158" s="162"/>
      <c r="C158" s="163"/>
      <c r="D158" s="164" t="s">
        <v>70</v>
      </c>
      <c r="E158" s="165" t="s">
        <v>564</v>
      </c>
      <c r="F158" s="165" t="s">
        <v>565</v>
      </c>
      <c r="G158" s="163"/>
      <c r="H158" s="163"/>
      <c r="I158" s="163"/>
      <c r="J158" s="166">
        <f>BK158</f>
        <v>0</v>
      </c>
      <c r="K158" s="163"/>
      <c r="L158" s="167"/>
      <c r="M158" s="168"/>
      <c r="N158" s="169"/>
      <c r="O158" s="169"/>
      <c r="P158" s="170">
        <f>P159</f>
        <v>0</v>
      </c>
      <c r="Q158" s="169"/>
      <c r="R158" s="170">
        <f>R159</f>
        <v>0</v>
      </c>
      <c r="S158" s="169"/>
      <c r="T158" s="171">
        <f>T159</f>
        <v>0</v>
      </c>
      <c r="AR158" s="172" t="s">
        <v>327</v>
      </c>
      <c r="AT158" s="173" t="s">
        <v>70</v>
      </c>
      <c r="AU158" s="173" t="s">
        <v>71</v>
      </c>
      <c r="AY158" s="172" t="s">
        <v>151</v>
      </c>
      <c r="BK158" s="174">
        <f>BK159</f>
        <v>0</v>
      </c>
    </row>
    <row r="159" spans="2:65" s="11" customFormat="1" ht="22.9" customHeight="1">
      <c r="B159" s="162"/>
      <c r="C159" s="163"/>
      <c r="D159" s="164" t="s">
        <v>70</v>
      </c>
      <c r="E159" s="175" t="s">
        <v>566</v>
      </c>
      <c r="F159" s="175" t="s">
        <v>567</v>
      </c>
      <c r="G159" s="163"/>
      <c r="H159" s="163"/>
      <c r="I159" s="163"/>
      <c r="J159" s="176">
        <f>BK159</f>
        <v>0</v>
      </c>
      <c r="K159" s="163"/>
      <c r="L159" s="167"/>
      <c r="M159" s="168"/>
      <c r="N159" s="169"/>
      <c r="O159" s="169"/>
      <c r="P159" s="170">
        <f>SUM(P160:P163)</f>
        <v>0</v>
      </c>
      <c r="Q159" s="169"/>
      <c r="R159" s="170">
        <f>SUM(R160:R163)</f>
        <v>0</v>
      </c>
      <c r="S159" s="169"/>
      <c r="T159" s="171">
        <f>SUM(T160:T163)</f>
        <v>0</v>
      </c>
      <c r="AR159" s="172" t="s">
        <v>327</v>
      </c>
      <c r="AT159" s="173" t="s">
        <v>70</v>
      </c>
      <c r="AU159" s="173" t="s">
        <v>78</v>
      </c>
      <c r="AY159" s="172" t="s">
        <v>151</v>
      </c>
      <c r="BK159" s="174">
        <f>SUM(BK160:BK163)</f>
        <v>0</v>
      </c>
    </row>
    <row r="160" spans="2:65" s="1" customFormat="1" ht="24" customHeight="1">
      <c r="B160" s="31"/>
      <c r="C160" s="177" t="s">
        <v>245</v>
      </c>
      <c r="D160" s="177" t="s">
        <v>153</v>
      </c>
      <c r="E160" s="178" t="s">
        <v>569</v>
      </c>
      <c r="F160" s="179" t="s">
        <v>570</v>
      </c>
      <c r="G160" s="180" t="s">
        <v>212</v>
      </c>
      <c r="H160" s="181">
        <v>1</v>
      </c>
      <c r="I160" s="182"/>
      <c r="J160" s="182">
        <f>ROUND(I160*H160,2)</f>
        <v>0</v>
      </c>
      <c r="K160" s="179" t="s">
        <v>1</v>
      </c>
      <c r="L160" s="35"/>
      <c r="M160" s="183" t="s">
        <v>1</v>
      </c>
      <c r="N160" s="184" t="s">
        <v>36</v>
      </c>
      <c r="O160" s="185">
        <v>0</v>
      </c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AR160" s="187" t="s">
        <v>571</v>
      </c>
      <c r="AT160" s="187" t="s">
        <v>153</v>
      </c>
      <c r="AU160" s="187" t="s">
        <v>80</v>
      </c>
      <c r="AY160" s="17" t="s">
        <v>151</v>
      </c>
      <c r="BE160" s="188">
        <f>IF(N160="základní",J160,0)</f>
        <v>0</v>
      </c>
      <c r="BF160" s="188">
        <f>IF(N160="snížená",J160,0)</f>
        <v>0</v>
      </c>
      <c r="BG160" s="188">
        <f>IF(N160="zákl. přenesená",J160,0)</f>
        <v>0</v>
      </c>
      <c r="BH160" s="188">
        <f>IF(N160="sníž. přenesená",J160,0)</f>
        <v>0</v>
      </c>
      <c r="BI160" s="188">
        <f>IF(N160="nulová",J160,0)</f>
        <v>0</v>
      </c>
      <c r="BJ160" s="17" t="s">
        <v>78</v>
      </c>
      <c r="BK160" s="188">
        <f>ROUND(I160*H160,2)</f>
        <v>0</v>
      </c>
      <c r="BL160" s="17" t="s">
        <v>571</v>
      </c>
      <c r="BM160" s="187" t="s">
        <v>1205</v>
      </c>
    </row>
    <row r="161" spans="2:51" s="12" customFormat="1" ht="11.25">
      <c r="B161" s="189"/>
      <c r="C161" s="190"/>
      <c r="D161" s="191" t="s">
        <v>160</v>
      </c>
      <c r="E161" s="192" t="s">
        <v>1</v>
      </c>
      <c r="F161" s="193" t="s">
        <v>1102</v>
      </c>
      <c r="G161" s="190"/>
      <c r="H161" s="192" t="s">
        <v>1</v>
      </c>
      <c r="I161" s="190"/>
      <c r="J161" s="190"/>
      <c r="K161" s="190"/>
      <c r="L161" s="194"/>
      <c r="M161" s="195"/>
      <c r="N161" s="196"/>
      <c r="O161" s="196"/>
      <c r="P161" s="196"/>
      <c r="Q161" s="196"/>
      <c r="R161" s="196"/>
      <c r="S161" s="196"/>
      <c r="T161" s="197"/>
      <c r="AT161" s="198" t="s">
        <v>160</v>
      </c>
      <c r="AU161" s="198" t="s">
        <v>80</v>
      </c>
      <c r="AV161" s="12" t="s">
        <v>78</v>
      </c>
      <c r="AW161" s="12" t="s">
        <v>27</v>
      </c>
      <c r="AX161" s="12" t="s">
        <v>71</v>
      </c>
      <c r="AY161" s="198" t="s">
        <v>151</v>
      </c>
    </row>
    <row r="162" spans="2:51" s="12" customFormat="1" ht="11.25">
      <c r="B162" s="189"/>
      <c r="C162" s="190"/>
      <c r="D162" s="191" t="s">
        <v>160</v>
      </c>
      <c r="E162" s="192" t="s">
        <v>1</v>
      </c>
      <c r="F162" s="193" t="s">
        <v>1103</v>
      </c>
      <c r="G162" s="190"/>
      <c r="H162" s="192" t="s">
        <v>1</v>
      </c>
      <c r="I162" s="190"/>
      <c r="J162" s="190"/>
      <c r="K162" s="190"/>
      <c r="L162" s="194"/>
      <c r="M162" s="195"/>
      <c r="N162" s="196"/>
      <c r="O162" s="196"/>
      <c r="P162" s="196"/>
      <c r="Q162" s="196"/>
      <c r="R162" s="196"/>
      <c r="S162" s="196"/>
      <c r="T162" s="197"/>
      <c r="AT162" s="198" t="s">
        <v>160</v>
      </c>
      <c r="AU162" s="198" t="s">
        <v>80</v>
      </c>
      <c r="AV162" s="12" t="s">
        <v>78</v>
      </c>
      <c r="AW162" s="12" t="s">
        <v>27</v>
      </c>
      <c r="AX162" s="12" t="s">
        <v>71</v>
      </c>
      <c r="AY162" s="198" t="s">
        <v>151</v>
      </c>
    </row>
    <row r="163" spans="2:51" s="13" customFormat="1" ht="11.25">
      <c r="B163" s="199"/>
      <c r="C163" s="200"/>
      <c r="D163" s="191" t="s">
        <v>160</v>
      </c>
      <c r="E163" s="201" t="s">
        <v>1</v>
      </c>
      <c r="F163" s="202" t="s">
        <v>78</v>
      </c>
      <c r="G163" s="200"/>
      <c r="H163" s="203">
        <v>1</v>
      </c>
      <c r="I163" s="200"/>
      <c r="J163" s="200"/>
      <c r="K163" s="200"/>
      <c r="L163" s="204"/>
      <c r="M163" s="247"/>
      <c r="N163" s="248"/>
      <c r="O163" s="248"/>
      <c r="P163" s="248"/>
      <c r="Q163" s="248"/>
      <c r="R163" s="248"/>
      <c r="S163" s="248"/>
      <c r="T163" s="249"/>
      <c r="AT163" s="208" t="s">
        <v>160</v>
      </c>
      <c r="AU163" s="208" t="s">
        <v>80</v>
      </c>
      <c r="AV163" s="13" t="s">
        <v>80</v>
      </c>
      <c r="AW163" s="13" t="s">
        <v>27</v>
      </c>
      <c r="AX163" s="13" t="s">
        <v>78</v>
      </c>
      <c r="AY163" s="208" t="s">
        <v>151</v>
      </c>
    </row>
    <row r="164" spans="2:51" s="1" customFormat="1" ht="6.95" customHeight="1">
      <c r="B164" s="46"/>
      <c r="C164" s="47"/>
      <c r="D164" s="47"/>
      <c r="E164" s="47"/>
      <c r="F164" s="47"/>
      <c r="G164" s="47"/>
      <c r="H164" s="47"/>
      <c r="I164" s="47"/>
      <c r="J164" s="47"/>
      <c r="K164" s="47"/>
      <c r="L164" s="35"/>
    </row>
  </sheetData>
  <sheetProtection password="D83D" sheet="1" objects="1" scenarios="1" formatColumns="0" formatRows="0" autoFilter="0"/>
  <autoFilter ref="C125:K163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24</vt:i4>
      </vt:variant>
    </vt:vector>
  </HeadingPairs>
  <TitlesOfParts>
    <vt:vector size="36" baseType="lpstr">
      <vt:lpstr>Rekapitulace stavby</vt:lpstr>
      <vt:lpstr>01 - Vodovodní řad A</vt:lpstr>
      <vt:lpstr>02 - Vodovodní řad B</vt:lpstr>
      <vt:lpstr>03 - Stávající vodovodní ...</vt:lpstr>
      <vt:lpstr>SO 02 - Stavební část ATS</vt:lpstr>
      <vt:lpstr>SO 03 - Přípojka NN</vt:lpstr>
      <vt:lpstr>01 - Vodovodní přípojka č. 1</vt:lpstr>
      <vt:lpstr>02 - Vodovodní přípojka č. 2</vt:lpstr>
      <vt:lpstr>03 - Vodovodní přípojka č. 3</vt:lpstr>
      <vt:lpstr>04 - Vodovodní přípojka č. 4</vt:lpstr>
      <vt:lpstr>PS 01 - Technologická čás...</vt:lpstr>
      <vt:lpstr>05 - Vedlejší a ostatní n...</vt:lpstr>
      <vt:lpstr>'01 - Vodovodní přípojka č. 1'!Názvy_tisku</vt:lpstr>
      <vt:lpstr>'01 - Vodovodní řad A'!Názvy_tisku</vt:lpstr>
      <vt:lpstr>'02 - Vodovodní přípojka č. 2'!Názvy_tisku</vt:lpstr>
      <vt:lpstr>'02 - Vodovodní řad B'!Názvy_tisku</vt:lpstr>
      <vt:lpstr>'03 - Stávající vodovodní ...'!Názvy_tisku</vt:lpstr>
      <vt:lpstr>'03 - Vodovodní přípojka č. 3'!Názvy_tisku</vt:lpstr>
      <vt:lpstr>'04 - Vodovodní přípojka č. 4'!Názvy_tisku</vt:lpstr>
      <vt:lpstr>'05 - Vedlejší a ostatní n...'!Názvy_tisku</vt:lpstr>
      <vt:lpstr>'PS 01 - Technologická čás...'!Názvy_tisku</vt:lpstr>
      <vt:lpstr>'Rekapitulace stavby'!Názvy_tisku</vt:lpstr>
      <vt:lpstr>'SO 02 - Stavební část ATS'!Názvy_tisku</vt:lpstr>
      <vt:lpstr>'SO 03 - Přípojka NN'!Názvy_tisku</vt:lpstr>
      <vt:lpstr>'01 - Vodovodní přípojka č. 1'!Oblast_tisku</vt:lpstr>
      <vt:lpstr>'01 - Vodovodní řad A'!Oblast_tisku</vt:lpstr>
      <vt:lpstr>'02 - Vodovodní přípojka č. 2'!Oblast_tisku</vt:lpstr>
      <vt:lpstr>'02 - Vodovodní řad B'!Oblast_tisku</vt:lpstr>
      <vt:lpstr>'03 - Stávající vodovodní ...'!Oblast_tisku</vt:lpstr>
      <vt:lpstr>'03 - Vodovodní přípojka č. 3'!Oblast_tisku</vt:lpstr>
      <vt:lpstr>'04 - Vodovodní přípojka č. 4'!Oblast_tisku</vt:lpstr>
      <vt:lpstr>'05 - Vedlejší a ostatní n...'!Oblast_tisku</vt:lpstr>
      <vt:lpstr>'PS 01 - Technologická čás...'!Oblast_tisku</vt:lpstr>
      <vt:lpstr>'Rekapitulace stavby'!Oblast_tisku</vt:lpstr>
      <vt:lpstr>'SO 02 - Stavební část ATS'!Oblast_tisku</vt:lpstr>
      <vt:lpstr>'SO 03 - Přípojka NN'!Oblast_tisku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Fochler</dc:creator>
  <cp:lastModifiedBy>jan.fochler</cp:lastModifiedBy>
  <dcterms:created xsi:type="dcterms:W3CDTF">2019-04-17T16:26:36Z</dcterms:created>
  <dcterms:modified xsi:type="dcterms:W3CDTF">2019-04-17T16:33:45Z</dcterms:modified>
</cp:coreProperties>
</file>