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000 - 000 - Ostatní a ved..." sheetId="2" r:id="rId2"/>
    <sheet name="SO - SO - Propustek ev.č. P3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'000 - 000 - Ostatní a ved...'!$C$121:$K$170</definedName>
    <definedName name="_xlnm.Print_Area" localSheetId="1">'000 - 000 - Ostatní a ved...'!$C$4:$J$76,'000 - 000 - Ostatní a ved...'!$C$82:$J$103,'000 - 000 - Ostatní a ved...'!$C$109:$K$170</definedName>
    <definedName name="_xlnm.Print_Titles" localSheetId="1">'000 - 000 - Ostatní a ved...'!$121:$121</definedName>
    <definedName name="_xlnm._FilterDatabase" localSheetId="2" hidden="1">'SO - SO - Propustek ev.č. P3'!$C$126:$K$336</definedName>
    <definedName name="_xlnm.Print_Area" localSheetId="2">'SO - SO - Propustek ev.č. P3'!$C$4:$J$76,'SO - SO - Propustek ev.č. P3'!$C$82:$J$108,'SO - SO - Propustek ev.č. P3'!$C$114:$K$336</definedName>
    <definedName name="_xlnm.Print_Titles" localSheetId="2">'SO - SO - Propustek ev.č. P3'!$126:$126</definedName>
  </definedNames>
  <calcPr/>
</workbook>
</file>

<file path=xl/calcChain.xml><?xml version="1.0" encoding="utf-8"?>
<calcChain xmlns="http://schemas.openxmlformats.org/spreadsheetml/2006/main">
  <c i="3" r="J37"/>
  <c r="J36"/>
  <c i="1" r="AY96"/>
  <c i="3" r="J35"/>
  <c i="1" r="AX96"/>
  <c i="3" r="BI334"/>
  <c r="BH334"/>
  <c r="BG334"/>
  <c r="BF334"/>
  <c r="T334"/>
  <c r="T333"/>
  <c r="R334"/>
  <c r="R333"/>
  <c r="P334"/>
  <c r="P333"/>
  <c r="BK334"/>
  <c r="BK333"/>
  <c r="J333"/>
  <c r="J334"/>
  <c r="BE334"/>
  <c r="J107"/>
  <c r="BI331"/>
  <c r="BH331"/>
  <c r="BG331"/>
  <c r="BF331"/>
  <c r="T331"/>
  <c r="R331"/>
  <c r="P331"/>
  <c r="BK331"/>
  <c r="J331"/>
  <c r="BE331"/>
  <c r="BI328"/>
  <c r="BH328"/>
  <c r="BG328"/>
  <c r="BF328"/>
  <c r="T328"/>
  <c r="R328"/>
  <c r="P328"/>
  <c r="BK328"/>
  <c r="J328"/>
  <c r="BE328"/>
  <c r="BI326"/>
  <c r="BH326"/>
  <c r="BG326"/>
  <c r="BF326"/>
  <c r="T326"/>
  <c r="R326"/>
  <c r="P326"/>
  <c r="BK326"/>
  <c r="J326"/>
  <c r="BE326"/>
  <c r="BI323"/>
  <c r="BH323"/>
  <c r="BG323"/>
  <c r="BF323"/>
  <c r="T323"/>
  <c r="T322"/>
  <c r="T321"/>
  <c r="R323"/>
  <c r="R322"/>
  <c r="R321"/>
  <c r="P323"/>
  <c r="P322"/>
  <c r="P321"/>
  <c r="BK323"/>
  <c r="BK322"/>
  <c r="J322"/>
  <c r="BK321"/>
  <c r="J321"/>
  <c r="J323"/>
  <c r="BE323"/>
  <c r="J106"/>
  <c r="J105"/>
  <c r="BI319"/>
  <c r="BH319"/>
  <c r="BG319"/>
  <c r="BF319"/>
  <c r="T319"/>
  <c r="R319"/>
  <c r="P319"/>
  <c r="BK319"/>
  <c r="J319"/>
  <c r="BE319"/>
  <c r="BI317"/>
  <c r="BH317"/>
  <c r="BG317"/>
  <c r="BF317"/>
  <c r="T317"/>
  <c r="R317"/>
  <c r="P317"/>
  <c r="BK317"/>
  <c r="J317"/>
  <c r="BE317"/>
  <c r="BI314"/>
  <c r="BH314"/>
  <c r="BG314"/>
  <c r="BF314"/>
  <c r="T314"/>
  <c r="R314"/>
  <c r="P314"/>
  <c r="BK314"/>
  <c r="J314"/>
  <c r="BE314"/>
  <c r="BI311"/>
  <c r="BH311"/>
  <c r="BG311"/>
  <c r="BF311"/>
  <c r="T311"/>
  <c r="T310"/>
  <c r="R311"/>
  <c r="R310"/>
  <c r="P311"/>
  <c r="P310"/>
  <c r="BK311"/>
  <c r="BK310"/>
  <c r="J310"/>
  <c r="J311"/>
  <c r="BE311"/>
  <c r="J104"/>
  <c r="BI307"/>
  <c r="BH307"/>
  <c r="BG307"/>
  <c r="BF307"/>
  <c r="T307"/>
  <c r="R307"/>
  <c r="P307"/>
  <c r="BK307"/>
  <c r="J307"/>
  <c r="BE307"/>
  <c r="BI304"/>
  <c r="BH304"/>
  <c r="BG304"/>
  <c r="BF304"/>
  <c r="T304"/>
  <c r="R304"/>
  <c r="P304"/>
  <c r="BK304"/>
  <c r="J304"/>
  <c r="BE304"/>
  <c r="BI301"/>
  <c r="BH301"/>
  <c r="BG301"/>
  <c r="BF301"/>
  <c r="T301"/>
  <c r="R301"/>
  <c r="P301"/>
  <c r="BK301"/>
  <c r="J301"/>
  <c r="BE301"/>
  <c r="BI298"/>
  <c r="BH298"/>
  <c r="BG298"/>
  <c r="BF298"/>
  <c r="T298"/>
  <c r="R298"/>
  <c r="P298"/>
  <c r="BK298"/>
  <c r="J298"/>
  <c r="BE298"/>
  <c r="BI295"/>
  <c r="BH295"/>
  <c r="BG295"/>
  <c r="BF295"/>
  <c r="T295"/>
  <c r="R295"/>
  <c r="P295"/>
  <c r="BK295"/>
  <c r="J295"/>
  <c r="BE295"/>
  <c r="BI292"/>
  <c r="BH292"/>
  <c r="BG292"/>
  <c r="BF292"/>
  <c r="T292"/>
  <c r="R292"/>
  <c r="P292"/>
  <c r="BK292"/>
  <c r="J292"/>
  <c r="BE292"/>
  <c r="BI289"/>
  <c r="BH289"/>
  <c r="BG289"/>
  <c r="BF289"/>
  <c r="T289"/>
  <c r="R289"/>
  <c r="P289"/>
  <c r="BK289"/>
  <c r="J289"/>
  <c r="BE289"/>
  <c r="BI286"/>
  <c r="BH286"/>
  <c r="BG286"/>
  <c r="BF286"/>
  <c r="T286"/>
  <c r="R286"/>
  <c r="P286"/>
  <c r="BK286"/>
  <c r="J286"/>
  <c r="BE286"/>
  <c r="BI283"/>
  <c r="BH283"/>
  <c r="BG283"/>
  <c r="BF283"/>
  <c r="T283"/>
  <c r="R283"/>
  <c r="P283"/>
  <c r="BK283"/>
  <c r="J283"/>
  <c r="BE283"/>
  <c r="BI280"/>
  <c r="BH280"/>
  <c r="BG280"/>
  <c r="BF280"/>
  <c r="T280"/>
  <c r="R280"/>
  <c r="P280"/>
  <c r="BK280"/>
  <c r="J280"/>
  <c r="BE280"/>
  <c r="BI277"/>
  <c r="BH277"/>
  <c r="BG277"/>
  <c r="BF277"/>
  <c r="T277"/>
  <c r="R277"/>
  <c r="P277"/>
  <c r="BK277"/>
  <c r="J277"/>
  <c r="BE277"/>
  <c r="BI275"/>
  <c r="BH275"/>
  <c r="BG275"/>
  <c r="BF275"/>
  <c r="T275"/>
  <c r="R275"/>
  <c r="P275"/>
  <c r="BK275"/>
  <c r="J275"/>
  <c r="BE275"/>
  <c r="BI272"/>
  <c r="BH272"/>
  <c r="BG272"/>
  <c r="BF272"/>
  <c r="T272"/>
  <c r="R272"/>
  <c r="P272"/>
  <c r="BK272"/>
  <c r="J272"/>
  <c r="BE272"/>
  <c r="BI269"/>
  <c r="BH269"/>
  <c r="BG269"/>
  <c r="BF269"/>
  <c r="T269"/>
  <c r="R269"/>
  <c r="P269"/>
  <c r="BK269"/>
  <c r="J269"/>
  <c r="BE269"/>
  <c r="BI266"/>
  <c r="BH266"/>
  <c r="BG266"/>
  <c r="BF266"/>
  <c r="T266"/>
  <c r="R266"/>
  <c r="P266"/>
  <c r="BK266"/>
  <c r="J266"/>
  <c r="BE266"/>
  <c r="BI263"/>
  <c r="BH263"/>
  <c r="BG263"/>
  <c r="BF263"/>
  <c r="T263"/>
  <c r="R263"/>
  <c r="P263"/>
  <c r="BK263"/>
  <c r="J263"/>
  <c r="BE263"/>
  <c r="BI261"/>
  <c r="BH261"/>
  <c r="BG261"/>
  <c r="BF261"/>
  <c r="T261"/>
  <c r="R261"/>
  <c r="P261"/>
  <c r="BK261"/>
  <c r="J261"/>
  <c r="BE261"/>
  <c r="BI258"/>
  <c r="BH258"/>
  <c r="BG258"/>
  <c r="BF258"/>
  <c r="T258"/>
  <c r="R258"/>
  <c r="P258"/>
  <c r="BK258"/>
  <c r="J258"/>
  <c r="BE258"/>
  <c r="BI255"/>
  <c r="BH255"/>
  <c r="BG255"/>
  <c r="BF255"/>
  <c r="T255"/>
  <c r="R255"/>
  <c r="P255"/>
  <c r="BK255"/>
  <c r="J255"/>
  <c r="BE255"/>
  <c r="BI252"/>
  <c r="BH252"/>
  <c r="BG252"/>
  <c r="BF252"/>
  <c r="T252"/>
  <c r="R252"/>
  <c r="P252"/>
  <c r="BK252"/>
  <c r="J252"/>
  <c r="BE252"/>
  <c r="BI249"/>
  <c r="BH249"/>
  <c r="BG249"/>
  <c r="BF249"/>
  <c r="T249"/>
  <c r="R249"/>
  <c r="P249"/>
  <c r="BK249"/>
  <c r="J249"/>
  <c r="BE249"/>
  <c r="BI246"/>
  <c r="BH246"/>
  <c r="BG246"/>
  <c r="BF246"/>
  <c r="T246"/>
  <c r="R246"/>
  <c r="P246"/>
  <c r="BK246"/>
  <c r="J246"/>
  <c r="BE246"/>
  <c r="BI243"/>
  <c r="BH243"/>
  <c r="BG243"/>
  <c r="BF243"/>
  <c r="T243"/>
  <c r="R243"/>
  <c r="P243"/>
  <c r="BK243"/>
  <c r="J243"/>
  <c r="BE243"/>
  <c r="BI240"/>
  <c r="BH240"/>
  <c r="BG240"/>
  <c r="BF240"/>
  <c r="T240"/>
  <c r="R240"/>
  <c r="P240"/>
  <c r="BK240"/>
  <c r="J240"/>
  <c r="BE240"/>
  <c r="BI237"/>
  <c r="BH237"/>
  <c r="BG237"/>
  <c r="BF237"/>
  <c r="T237"/>
  <c r="R237"/>
  <c r="P237"/>
  <c r="BK237"/>
  <c r="J237"/>
  <c r="BE237"/>
  <c r="BI234"/>
  <c r="BH234"/>
  <c r="BG234"/>
  <c r="BF234"/>
  <c r="T234"/>
  <c r="T233"/>
  <c r="R234"/>
  <c r="R233"/>
  <c r="P234"/>
  <c r="P233"/>
  <c r="BK234"/>
  <c r="BK233"/>
  <c r="J233"/>
  <c r="J234"/>
  <c r="BE234"/>
  <c r="J103"/>
  <c r="BI230"/>
  <c r="BH230"/>
  <c r="BG230"/>
  <c r="BF230"/>
  <c r="T230"/>
  <c r="R230"/>
  <c r="P230"/>
  <c r="BK230"/>
  <c r="J230"/>
  <c r="BE230"/>
  <c r="BI227"/>
  <c r="BH227"/>
  <c r="BG227"/>
  <c r="BF227"/>
  <c r="T227"/>
  <c r="R227"/>
  <c r="P227"/>
  <c r="BK227"/>
  <c r="J227"/>
  <c r="BE227"/>
  <c r="BI224"/>
  <c r="BH224"/>
  <c r="BG224"/>
  <c r="BF224"/>
  <c r="T224"/>
  <c r="R224"/>
  <c r="P224"/>
  <c r="BK224"/>
  <c r="J224"/>
  <c r="BE224"/>
  <c r="BI221"/>
  <c r="BH221"/>
  <c r="BG221"/>
  <c r="BF221"/>
  <c r="T221"/>
  <c r="T220"/>
  <c r="R221"/>
  <c r="R220"/>
  <c r="P221"/>
  <c r="P220"/>
  <c r="BK221"/>
  <c r="BK220"/>
  <c r="J220"/>
  <c r="J221"/>
  <c r="BE221"/>
  <c r="J102"/>
  <c r="BI217"/>
  <c r="BH217"/>
  <c r="BG217"/>
  <c r="BF217"/>
  <c r="T217"/>
  <c r="R217"/>
  <c r="P217"/>
  <c r="BK217"/>
  <c r="J217"/>
  <c r="BE217"/>
  <c r="BI215"/>
  <c r="BH215"/>
  <c r="BG215"/>
  <c r="BF215"/>
  <c r="T215"/>
  <c r="T214"/>
  <c r="R215"/>
  <c r="R214"/>
  <c r="P215"/>
  <c r="P214"/>
  <c r="BK215"/>
  <c r="BK214"/>
  <c r="J214"/>
  <c r="J215"/>
  <c r="BE215"/>
  <c r="J101"/>
  <c r="BI211"/>
  <c r="BH211"/>
  <c r="BG211"/>
  <c r="BF211"/>
  <c r="T211"/>
  <c r="R211"/>
  <c r="P211"/>
  <c r="BK211"/>
  <c r="J211"/>
  <c r="BE211"/>
  <c r="BI208"/>
  <c r="BH208"/>
  <c r="BG208"/>
  <c r="BF208"/>
  <c r="T208"/>
  <c r="R208"/>
  <c r="P208"/>
  <c r="BK208"/>
  <c r="J208"/>
  <c r="BE208"/>
  <c r="BI205"/>
  <c r="BH205"/>
  <c r="BG205"/>
  <c r="BF205"/>
  <c r="T205"/>
  <c r="R205"/>
  <c r="P205"/>
  <c r="BK205"/>
  <c r="J205"/>
  <c r="BE205"/>
  <c r="BI202"/>
  <c r="BH202"/>
  <c r="BG202"/>
  <c r="BF202"/>
  <c r="T202"/>
  <c r="R202"/>
  <c r="P202"/>
  <c r="BK202"/>
  <c r="J202"/>
  <c r="BE202"/>
  <c r="BI199"/>
  <c r="BH199"/>
  <c r="BG199"/>
  <c r="BF199"/>
  <c r="T199"/>
  <c r="R199"/>
  <c r="P199"/>
  <c r="BK199"/>
  <c r="J199"/>
  <c r="BE199"/>
  <c r="BI196"/>
  <c r="BH196"/>
  <c r="BG196"/>
  <c r="BF196"/>
  <c r="T196"/>
  <c r="T195"/>
  <c r="R196"/>
  <c r="R195"/>
  <c r="P196"/>
  <c r="P195"/>
  <c r="BK196"/>
  <c r="BK195"/>
  <c r="J195"/>
  <c r="J196"/>
  <c r="BE196"/>
  <c r="J100"/>
  <c r="BI192"/>
  <c r="BH192"/>
  <c r="BG192"/>
  <c r="BF192"/>
  <c r="T192"/>
  <c r="R192"/>
  <c r="P192"/>
  <c r="BK192"/>
  <c r="J192"/>
  <c r="BE192"/>
  <c r="BI189"/>
  <c r="BH189"/>
  <c r="BG189"/>
  <c r="BF189"/>
  <c r="T189"/>
  <c r="R189"/>
  <c r="P189"/>
  <c r="BK189"/>
  <c r="J189"/>
  <c r="BE189"/>
  <c r="BI186"/>
  <c r="BH186"/>
  <c r="BG186"/>
  <c r="BF186"/>
  <c r="T186"/>
  <c r="R186"/>
  <c r="P186"/>
  <c r="BK186"/>
  <c r="J186"/>
  <c r="BE186"/>
  <c r="BI184"/>
  <c r="BH184"/>
  <c r="BG184"/>
  <c r="BF184"/>
  <c r="T184"/>
  <c r="R184"/>
  <c r="P184"/>
  <c r="BK184"/>
  <c r="J184"/>
  <c r="BE184"/>
  <c r="BI181"/>
  <c r="BH181"/>
  <c r="BG181"/>
  <c r="BF181"/>
  <c r="T181"/>
  <c r="R181"/>
  <c r="P181"/>
  <c r="BK181"/>
  <c r="J181"/>
  <c r="BE181"/>
  <c r="BI178"/>
  <c r="BH178"/>
  <c r="BG178"/>
  <c r="BF178"/>
  <c r="T178"/>
  <c r="T177"/>
  <c r="R178"/>
  <c r="R177"/>
  <c r="P178"/>
  <c r="P177"/>
  <c r="BK178"/>
  <c r="BK177"/>
  <c r="J177"/>
  <c r="J178"/>
  <c r="BE178"/>
  <c r="J99"/>
  <c r="BI174"/>
  <c r="BH174"/>
  <c r="BG174"/>
  <c r="BF174"/>
  <c r="T174"/>
  <c r="R174"/>
  <c r="P174"/>
  <c r="BK174"/>
  <c r="J174"/>
  <c r="BE174"/>
  <c r="BI172"/>
  <c r="BH172"/>
  <c r="BG172"/>
  <c r="BF172"/>
  <c r="T172"/>
  <c r="R172"/>
  <c r="P172"/>
  <c r="BK172"/>
  <c r="J172"/>
  <c r="BE172"/>
  <c r="BI169"/>
  <c r="BH169"/>
  <c r="BG169"/>
  <c r="BF169"/>
  <c r="T169"/>
  <c r="R169"/>
  <c r="P169"/>
  <c r="BK169"/>
  <c r="J169"/>
  <c r="BE169"/>
  <c r="BI166"/>
  <c r="BH166"/>
  <c r="BG166"/>
  <c r="BF166"/>
  <c r="T166"/>
  <c r="R166"/>
  <c r="P166"/>
  <c r="BK166"/>
  <c r="J166"/>
  <c r="BE166"/>
  <c r="BI163"/>
  <c r="BH163"/>
  <c r="BG163"/>
  <c r="BF163"/>
  <c r="T163"/>
  <c r="R163"/>
  <c r="P163"/>
  <c r="BK163"/>
  <c r="J163"/>
  <c r="BE163"/>
  <c r="BI160"/>
  <c r="BH160"/>
  <c r="BG160"/>
  <c r="BF160"/>
  <c r="T160"/>
  <c r="R160"/>
  <c r="P160"/>
  <c r="BK160"/>
  <c r="J160"/>
  <c r="BE160"/>
  <c r="BI158"/>
  <c r="BH158"/>
  <c r="BG158"/>
  <c r="BF158"/>
  <c r="T158"/>
  <c r="R158"/>
  <c r="P158"/>
  <c r="BK158"/>
  <c r="J158"/>
  <c r="BE158"/>
  <c r="BI155"/>
  <c r="BH155"/>
  <c r="BG155"/>
  <c r="BF155"/>
  <c r="T155"/>
  <c r="R155"/>
  <c r="P155"/>
  <c r="BK155"/>
  <c r="J155"/>
  <c r="BE155"/>
  <c r="BI152"/>
  <c r="BH152"/>
  <c r="BG152"/>
  <c r="BF152"/>
  <c r="T152"/>
  <c r="R152"/>
  <c r="P152"/>
  <c r="BK152"/>
  <c r="J152"/>
  <c r="BE152"/>
  <c r="BI149"/>
  <c r="BH149"/>
  <c r="BG149"/>
  <c r="BF149"/>
  <c r="T149"/>
  <c r="R149"/>
  <c r="P149"/>
  <c r="BK149"/>
  <c r="J149"/>
  <c r="BE149"/>
  <c r="BI146"/>
  <c r="BH146"/>
  <c r="BG146"/>
  <c r="BF146"/>
  <c r="T146"/>
  <c r="R146"/>
  <c r="P146"/>
  <c r="BK146"/>
  <c r="J146"/>
  <c r="BE146"/>
  <c r="BI143"/>
  <c r="BH143"/>
  <c r="BG143"/>
  <c r="BF143"/>
  <c r="T143"/>
  <c r="R143"/>
  <c r="P143"/>
  <c r="BK143"/>
  <c r="J143"/>
  <c r="BE143"/>
  <c r="BI140"/>
  <c r="BH140"/>
  <c r="BG140"/>
  <c r="BF140"/>
  <c r="T140"/>
  <c r="R140"/>
  <c r="P140"/>
  <c r="BK140"/>
  <c r="J140"/>
  <c r="BE140"/>
  <c r="BI137"/>
  <c r="BH137"/>
  <c r="BG137"/>
  <c r="BF137"/>
  <c r="T137"/>
  <c r="R137"/>
  <c r="P137"/>
  <c r="BK137"/>
  <c r="J137"/>
  <c r="BE137"/>
  <c r="BI134"/>
  <c r="BH134"/>
  <c r="BG134"/>
  <c r="BF134"/>
  <c r="T134"/>
  <c r="R134"/>
  <c r="P134"/>
  <c r="BK134"/>
  <c r="J134"/>
  <c r="BE134"/>
  <c r="BI132"/>
  <c r="BH132"/>
  <c r="BG132"/>
  <c r="BF132"/>
  <c r="T132"/>
  <c r="R132"/>
  <c r="P132"/>
  <c r="BK132"/>
  <c r="J132"/>
  <c r="BE132"/>
  <c r="BI130"/>
  <c r="F37"/>
  <c i="1" r="BD96"/>
  <c i="3" r="BH130"/>
  <c r="F36"/>
  <c i="1" r="BC96"/>
  <c i="3" r="BG130"/>
  <c r="F35"/>
  <c i="1" r="BB96"/>
  <c i="3" r="BF130"/>
  <c r="J34"/>
  <c i="1" r="AW96"/>
  <c i="3" r="F34"/>
  <c i="1" r="BA96"/>
  <c i="3" r="T130"/>
  <c r="T129"/>
  <c r="T128"/>
  <c r="T127"/>
  <c r="R130"/>
  <c r="R129"/>
  <c r="R128"/>
  <c r="R127"/>
  <c r="P130"/>
  <c r="P129"/>
  <c r="P128"/>
  <c r="P127"/>
  <c i="1" r="AU96"/>
  <c i="3" r="BK130"/>
  <c r="BK129"/>
  <c r="J129"/>
  <c r="BK128"/>
  <c r="J128"/>
  <c r="BK127"/>
  <c r="J127"/>
  <c r="J96"/>
  <c r="J30"/>
  <c i="1" r="AG96"/>
  <c i="3" r="J130"/>
  <c r="BE130"/>
  <c r="J33"/>
  <c i="1" r="AV96"/>
  <c i="3" r="F33"/>
  <c i="1" r="AZ96"/>
  <c i="3" r="J98"/>
  <c r="J97"/>
  <c r="J124"/>
  <c r="J123"/>
  <c r="F123"/>
  <c r="F121"/>
  <c r="E119"/>
  <c r="J92"/>
  <c r="J91"/>
  <c r="F91"/>
  <c r="F89"/>
  <c r="E87"/>
  <c r="J39"/>
  <c r="J18"/>
  <c r="E18"/>
  <c r="F124"/>
  <c r="F92"/>
  <c r="J17"/>
  <c r="J12"/>
  <c r="J121"/>
  <c r="J89"/>
  <c r="E7"/>
  <c r="E117"/>
  <c r="E85"/>
  <c i="2" r="J37"/>
  <c r="J36"/>
  <c i="1" r="AY95"/>
  <c i="2" r="J35"/>
  <c i="1" r="AX95"/>
  <c i="2" r="BI168"/>
  <c r="BH168"/>
  <c r="BG168"/>
  <c r="BF168"/>
  <c r="T168"/>
  <c r="T167"/>
  <c r="R168"/>
  <c r="R167"/>
  <c r="P168"/>
  <c r="P167"/>
  <c r="BK168"/>
  <c r="BK167"/>
  <c r="J167"/>
  <c r="J168"/>
  <c r="BE168"/>
  <c r="J102"/>
  <c r="BI164"/>
  <c r="BH164"/>
  <c r="BG164"/>
  <c r="BF164"/>
  <c r="T164"/>
  <c r="R164"/>
  <c r="P164"/>
  <c r="BK164"/>
  <c r="J164"/>
  <c r="BE164"/>
  <c r="BI161"/>
  <c r="BH161"/>
  <c r="BG161"/>
  <c r="BF161"/>
  <c r="T161"/>
  <c r="R161"/>
  <c r="P161"/>
  <c r="BK161"/>
  <c r="J161"/>
  <c r="BE161"/>
  <c r="BI159"/>
  <c r="BH159"/>
  <c r="BG159"/>
  <c r="BF159"/>
  <c r="T159"/>
  <c r="R159"/>
  <c r="P159"/>
  <c r="BK159"/>
  <c r="J159"/>
  <c r="BE159"/>
  <c r="BI156"/>
  <c r="BH156"/>
  <c r="BG156"/>
  <c r="BF156"/>
  <c r="T156"/>
  <c r="R156"/>
  <c r="P156"/>
  <c r="BK156"/>
  <c r="J156"/>
  <c r="BE156"/>
  <c r="BI153"/>
  <c r="BH153"/>
  <c r="BG153"/>
  <c r="BF153"/>
  <c r="T153"/>
  <c r="R153"/>
  <c r="P153"/>
  <c r="BK153"/>
  <c r="J153"/>
  <c r="BE153"/>
  <c r="BI151"/>
  <c r="BH151"/>
  <c r="BG151"/>
  <c r="BF151"/>
  <c r="T151"/>
  <c r="T150"/>
  <c r="R151"/>
  <c r="R150"/>
  <c r="P151"/>
  <c r="P150"/>
  <c r="BK151"/>
  <c r="BK150"/>
  <c r="J150"/>
  <c r="J151"/>
  <c r="BE151"/>
  <c r="J101"/>
  <c r="BI147"/>
  <c r="BH147"/>
  <c r="BG147"/>
  <c r="BF147"/>
  <c r="T147"/>
  <c r="R147"/>
  <c r="P147"/>
  <c r="BK147"/>
  <c r="J147"/>
  <c r="BE147"/>
  <c r="BI145"/>
  <c r="BH145"/>
  <c r="BG145"/>
  <c r="BF145"/>
  <c r="T145"/>
  <c r="R145"/>
  <c r="P145"/>
  <c r="BK145"/>
  <c r="J145"/>
  <c r="BE145"/>
  <c r="BI142"/>
  <c r="BH142"/>
  <c r="BG142"/>
  <c r="BF142"/>
  <c r="T142"/>
  <c r="R142"/>
  <c r="P142"/>
  <c r="BK142"/>
  <c r="J142"/>
  <c r="BE142"/>
  <c r="BI139"/>
  <c r="BH139"/>
  <c r="BG139"/>
  <c r="BF139"/>
  <c r="T139"/>
  <c r="T138"/>
  <c r="R139"/>
  <c r="R138"/>
  <c r="P139"/>
  <c r="P138"/>
  <c r="BK139"/>
  <c r="BK138"/>
  <c r="J138"/>
  <c r="J139"/>
  <c r="BE139"/>
  <c r="J100"/>
  <c r="BI135"/>
  <c r="BH135"/>
  <c r="BG135"/>
  <c r="BF135"/>
  <c r="T135"/>
  <c r="T134"/>
  <c r="R135"/>
  <c r="R134"/>
  <c r="P135"/>
  <c r="P134"/>
  <c r="BK135"/>
  <c r="BK134"/>
  <c r="J134"/>
  <c r="J135"/>
  <c r="BE135"/>
  <c r="J99"/>
  <c r="BI131"/>
  <c r="BH131"/>
  <c r="BG131"/>
  <c r="BF131"/>
  <c r="T131"/>
  <c r="R131"/>
  <c r="P131"/>
  <c r="BK131"/>
  <c r="J131"/>
  <c r="BE131"/>
  <c r="BI128"/>
  <c r="BH128"/>
  <c r="BG128"/>
  <c r="BF128"/>
  <c r="T128"/>
  <c r="R128"/>
  <c r="P128"/>
  <c r="BK128"/>
  <c r="J128"/>
  <c r="BE128"/>
  <c r="BI125"/>
  <c r="F37"/>
  <c i="1" r="BD95"/>
  <c i="2" r="BH125"/>
  <c r="F36"/>
  <c i="1" r="BC95"/>
  <c i="2" r="BG125"/>
  <c r="F35"/>
  <c i="1" r="BB95"/>
  <c i="2" r="BF125"/>
  <c r="J34"/>
  <c i="1" r="AW95"/>
  <c i="2" r="F34"/>
  <c i="1" r="BA95"/>
  <c i="2" r="T125"/>
  <c r="T124"/>
  <c r="T123"/>
  <c r="T122"/>
  <c r="R125"/>
  <c r="R124"/>
  <c r="R123"/>
  <c r="R122"/>
  <c r="P125"/>
  <c r="P124"/>
  <c r="P123"/>
  <c r="P122"/>
  <c i="1" r="AU95"/>
  <c i="2" r="BK125"/>
  <c r="BK124"/>
  <c r="J124"/>
  <c r="BK123"/>
  <c r="J123"/>
  <c r="BK122"/>
  <c r="J122"/>
  <c r="J96"/>
  <c r="J30"/>
  <c i="1" r="AG95"/>
  <c i="2" r="J125"/>
  <c r="BE125"/>
  <c r="J33"/>
  <c i="1" r="AV95"/>
  <c i="2" r="F33"/>
  <c i="1" r="AZ95"/>
  <c i="2" r="J98"/>
  <c r="J97"/>
  <c r="J119"/>
  <c r="J118"/>
  <c r="F118"/>
  <c r="F116"/>
  <c r="E114"/>
  <c r="J92"/>
  <c r="J91"/>
  <c r="F91"/>
  <c r="F89"/>
  <c r="E87"/>
  <c r="J39"/>
  <c r="J18"/>
  <c r="E18"/>
  <c r="F119"/>
  <c r="F92"/>
  <c r="J17"/>
  <c r="J12"/>
  <c r="J116"/>
  <c r="J89"/>
  <c r="E7"/>
  <c r="E112"/>
  <c r="E85"/>
  <c i="1" r="BD94"/>
  <c r="W33"/>
  <c r="BC94"/>
  <c r="W32"/>
  <c r="BB94"/>
  <c r="W31"/>
  <c r="BA94"/>
  <c r="W30"/>
  <c r="AZ94"/>
  <c r="W29"/>
  <c r="AY94"/>
  <c r="AX94"/>
  <c r="AW94"/>
  <c r="AK30"/>
  <c r="AV94"/>
  <c r="AK29"/>
  <c r="AU94"/>
  <c r="AT94"/>
  <c r="AS94"/>
  <c r="AG94"/>
  <c r="AK26"/>
  <c r="AT96"/>
  <c r="AN96"/>
  <c r="AT95"/>
  <c r="AN95"/>
  <c r="AN94"/>
  <c r="L90"/>
  <c r="AM90"/>
  <c r="AM89"/>
  <c r="L89"/>
  <c r="AM87"/>
  <c r="L87"/>
  <c r="L85"/>
  <c r="L8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<sst xmlns="http://schemas.openxmlformats.org/spreadsheetml/2006/main">
  <si>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</si>
  <si>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</si>
  <si>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</si>
  <si>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</si>
  <si>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</si>
  <si>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{8055fc30-8a0a-4f41-93c0-8916f0df9228}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</si>
  <si>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</si>
  <si>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</si>
  <si>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</si>
  <si>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</si>
  <si>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</si>
  <si>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</si>
  <si>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</si>
  <si>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</si>
  <si>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HR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</si>
  <si>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</si>
  <si>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</si>
  <si>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Propustek ev.č. P3 přes místní potok v obci Hrádek u č.p. 303</t>
  </si>
  <si>
    <t>KSO:</t>
  </si>
  <si>
    <t>CC-CZ:</t>
  </si>
  <si>
    <t>Místo:</t>
  </si>
  <si>
    <t xml:space="preserve"> </t>
  </si>
  <si>
    <t>Datum:</t>
  </si>
  <si>
    <t>26. 2. 2019</t>
  </si>
  <si>
    <t>Zadavatel:</t>
  </si>
  <si>
    <t>IČ:</t>
  </si>
  <si>
    <t>Strojírny a stavby Třinec, a.s.</t>
  </si>
  <si>
    <t>DIČ:</t>
  </si>
  <si>
    <t>Uchazeč:</t>
  </si>
  <si>
    <t>Vyplň údaj</t>
  </si>
  <si>
    <t>Projektant:</t>
  </si>
  <si>
    <t>27764613</t>
  </si>
  <si>
    <t>Ing. Pavel Kurečka MOSTY s.r.o.</t>
  </si>
  <si>
    <t>CZ27764613</t>
  </si>
  <si>
    <t>True</t>
  </si>
  <si>
    <t>Zpracovatel:</t>
  </si>
  <si>
    <t>Kurečková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</si>
  <si>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</si>
  <si>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</si>
  <si>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</si>
  <si>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</si>
  <si>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</si>
  <si>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</si>
  <si>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</si>
  <si>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</si>
  <si>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</si>
  <si>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</si>
  <si>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</si>
  <si>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</si>
  <si>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</si>
  <si>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</si>
  <si>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</si>
  <si>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</si>
  <si>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</si>
  <si>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</si>
  <si>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</si>
  <si>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</si>
  <si>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</si>
  <si>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</si>
  <si>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</si>
  <si>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</si>
  <si>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</si>
  <si>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</si>
  <si>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</si>
  <si>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</si>
  <si>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</si>
  <si>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</si>
  <si>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</si>
  <si>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</si>
  <si>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</si>
  <si>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</si>
  <si>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</si>
  <si>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</si>
  <si>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</si>
  <si>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</si>
  <si>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</si>
  <si>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</si>
  <si>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</si>
  <si>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</si>
  <si>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</si>
  <si>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</si>
  <si>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</si>
  <si>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</si>
  <si>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000</t>
  </si>
  <si>
    <t>000 - Ostatní a vedlejší náklady</t>
  </si>
  <si>
    <t>OST</t>
  </si>
  <si>
    <t>1</t>
  </si>
  <si>
    <t>{ec7b463a-eddb-4ce0-ba70-001f6105111f}</t>
  </si>
  <si>
    <t>2</t>
  </si>
  <si>
    <t>SO</t>
  </si>
  <si>
    <t>SO - Propustek ev.č. P3</t>
  </si>
  <si>
    <t>STA</t>
  </si>
  <si>
    <t>{05637485-cf47-440d-aa49-9dd813e48d8e}</t>
  </si>
  <si>
    <t>KRYCÍ LIST SOUPISU PRACÍ</t>
  </si>
  <si>
    <t>Objekt:</t>
  </si>
  <si>
    <t>000 - 000 - Ostatní a vedlejší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</si>
  <si>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</si>
  <si>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</si>
  <si>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</si>
  <si>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</si>
  <si>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</si>
  <si>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</si>
  <si>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</si>
  <si>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</si>
  <si>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</si>
  <si>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</si>
  <si>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</si>
  <si>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</si>
  <si>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</si>
  <si>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</si>
  <si>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</si>
  <si>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</si>
  <si>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</si>
  <si>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</si>
  <si>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</si>
  <si>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</si>
  <si>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</si>
  <si>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</si>
  <si>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</si>
  <si>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</si>
  <si>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</si>
  <si>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</si>
  <si>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</si>
  <si>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</si>
  <si>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</si>
  <si>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</si>
  <si>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</si>
  <si>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012103000</t>
  </si>
  <si>
    <t>Geodetické práce před výstavbou</t>
  </si>
  <si>
    <t>Kč</t>
  </si>
  <si>
    <t>CS ÚRS 2019 01</t>
  </si>
  <si>
    <t>1024</t>
  </si>
  <si>
    <t>-1138418590</t>
  </si>
  <si>
    <t>PP</t>
  </si>
  <si>
    <t>P</t>
  </si>
  <si>
    <t>Poznámka k položce:_x000d_
Vytyčení inženýrských sítí a jejich ochranných pásem</t>
  </si>
  <si>
    <t>012203000</t>
  </si>
  <si>
    <t>Geodetické práce při provádění stavby</t>
  </si>
  <si>
    <t>1080635030</t>
  </si>
  <si>
    <t xml:space="preserve">Poznámka k položce:_x000d_
Vytyčení, zaměření konstrukcí   </t>
  </si>
  <si>
    <t>3</t>
  </si>
  <si>
    <t>013244000</t>
  </si>
  <si>
    <t>Dokumentace pro provádění stavby</t>
  </si>
  <si>
    <t>-1521551449</t>
  </si>
  <si>
    <t>Poznámka k položce:_x000d_
- RDS - realizační dokumentace stavby_x000d_
- dílenská dokumentace</t>
  </si>
  <si>
    <t>VRN2</t>
  </si>
  <si>
    <t>Příprava staveniště</t>
  </si>
  <si>
    <t>4</t>
  </si>
  <si>
    <t>024003005</t>
  </si>
  <si>
    <t>Stěhování zvířat</t>
  </si>
  <si>
    <t>408686933</t>
  </si>
  <si>
    <t xml:space="preserve">Poznámka k položce:_x000d_
Záchranný odlov a transfer ryb </t>
  </si>
  <si>
    <t>VRN3</t>
  </si>
  <si>
    <t>Zařízení staveniště</t>
  </si>
  <si>
    <t>030001000</t>
  </si>
  <si>
    <t>-1911288816</t>
  </si>
  <si>
    <t xml:space="preserve">Poznámka k položce:_x000d_
zřízení, provoz a odstranění zařízení staveniště včetně připojení na media   </t>
  </si>
  <si>
    <t>6</t>
  </si>
  <si>
    <t>034103000</t>
  </si>
  <si>
    <t>Oplocení staveniště</t>
  </si>
  <si>
    <t>m</t>
  </si>
  <si>
    <t>-687183960</t>
  </si>
  <si>
    <t>Poznámka k položce:_x000d_
Provizorní oplocení staveniště - zřízení, údržba, pronájem, odstranění</t>
  </si>
  <si>
    <t>7</t>
  </si>
  <si>
    <t>034403000</t>
  </si>
  <si>
    <t>Osvětlení staveniště</t>
  </si>
  <si>
    <t>-2036982498</t>
  </si>
  <si>
    <t>8</t>
  </si>
  <si>
    <t>034503000</t>
  </si>
  <si>
    <t>Informační tabule na staveništi</t>
  </si>
  <si>
    <t>1749643189</t>
  </si>
  <si>
    <t xml:space="preserve">Poznámka k položce:_x000d_
Označení stavby cedulí (název stavby, délka realizace, jméno stavbyvedoucího, tel. kontakt)   </t>
  </si>
  <si>
    <t>VRN4</t>
  </si>
  <si>
    <t>Inženýrská činnost</t>
  </si>
  <si>
    <t>9</t>
  </si>
  <si>
    <t>041103000</t>
  </si>
  <si>
    <t>Autorský dozor projektanta</t>
  </si>
  <si>
    <t>hod</t>
  </si>
  <si>
    <t>-356492220</t>
  </si>
  <si>
    <t>10</t>
  </si>
  <si>
    <t>0429031R</t>
  </si>
  <si>
    <t>Evidenční list propustku</t>
  </si>
  <si>
    <t>vlastní</t>
  </si>
  <si>
    <t>1346946137</t>
  </si>
  <si>
    <t xml:space="preserve">Poznámka k položce:_x000d_
Zpracování evidenčního listu dle ČSN 73 6220   </t>
  </si>
  <si>
    <t>11</t>
  </si>
  <si>
    <t>0429032R</t>
  </si>
  <si>
    <t>První hlavní prohlídka</t>
  </si>
  <si>
    <t>-830803742</t>
  </si>
  <si>
    <t>Poznámka k položce:_x000d_
Provedení 1. hlavní prohlídky propustku včetně zpracování protokolu</t>
  </si>
  <si>
    <t>12</t>
  </si>
  <si>
    <t>04290343R</t>
  </si>
  <si>
    <t>Havarijní a povodňový plán</t>
  </si>
  <si>
    <t>-326981862</t>
  </si>
  <si>
    <t>13</t>
  </si>
  <si>
    <t>043103000</t>
  </si>
  <si>
    <t>Zkoušky bez rozlišení</t>
  </si>
  <si>
    <t>-282813107</t>
  </si>
  <si>
    <t xml:space="preserve">Poznámka k položce:_x000d_
Kontrolní zkoušky materiálů a konstrukcí - betony, nátěry, izolace </t>
  </si>
  <si>
    <t>14</t>
  </si>
  <si>
    <t>049002000</t>
  </si>
  <si>
    <t>Ostatní inženýrská činnost</t>
  </si>
  <si>
    <t>-18272256</t>
  </si>
  <si>
    <t xml:space="preserve">Poznámka k položce:_x000d_
Projednání dopravních opatření:_x000d_
- aktualizace výkresů provizorního dopravního značení_x000d_
- projednání s Policií ČR_x000d_
- zajištění rozhodnutí o přechodné úpravě DZ   </t>
  </si>
  <si>
    <t>VRN7</t>
  </si>
  <si>
    <t>Provozní vlivy</t>
  </si>
  <si>
    <t>075603000</t>
  </si>
  <si>
    <t>Jiná ochranná pásma</t>
  </si>
  <si>
    <t>-89276404</t>
  </si>
  <si>
    <t>Poznámka k položce:_x000d_
Průzkum inženýrských sítí před zahájením stavby</t>
  </si>
  <si>
    <t>SO - SO - Propustek ev.č. P3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</si>
  <si>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</si>
  <si>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</si>
  <si>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</si>
  <si>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</si>
  <si>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</si>
  <si>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</si>
  <si>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</si>
  <si>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</si>
  <si>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</si>
  <si>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711 - Izolace proti vodě, vlhkosti a plynům</t>
  </si>
  <si>
    <t xml:space="preserve">    783 - Dokončovací práce - nátěry</t>
  </si>
  <si>
    <t>HSV</t>
  </si>
  <si>
    <t>Práce a dodávky HSV</t>
  </si>
  <si>
    <t>Zemní práce</t>
  </si>
  <si>
    <t>111212213</t>
  </si>
  <si>
    <t>Odstranění nevhodných dřevin do 100 m2 výšky do 1m s odstraněním pařezů ve svahu do 1:1</t>
  </si>
  <si>
    <t>m2</t>
  </si>
  <si>
    <t>-1606282597</t>
  </si>
  <si>
    <t>Odstranění nevhodných dřevin průměru kmene do 100 mm výšky do 1 m s odstraněním pařezu do 100 m2 na svahu přes 1:2 do 1:1</t>
  </si>
  <si>
    <t>111251111</t>
  </si>
  <si>
    <t>Drcení ořezaných větví D do 100 mm s odvozem do 20 km</t>
  </si>
  <si>
    <t>m3</t>
  </si>
  <si>
    <t>-276944409</t>
  </si>
  <si>
    <t>Drcení ořezaných větví strojně - (štěpkování) o průměru větví do 100 mm</t>
  </si>
  <si>
    <t>113154113</t>
  </si>
  <si>
    <t>Frézování živičného krytu tl 50 mm pruh š 0,5 m pl do 500 m2 bez překážek v trase</t>
  </si>
  <si>
    <t>504905446</t>
  </si>
  <si>
    <t xml:space="preserve">Frézování živičného podkladu nebo krytu  s naložením na dopravní prostředek plochy do 500 m2 bez překážek v trase pruhu šířky do 0,5 m, tloušťky vrstvy 50 mm</t>
  </si>
  <si>
    <t>Poznámka k položce:_x000d_
0,5*(1,81+2,95)= 2,38 m2</t>
  </si>
  <si>
    <t>115101202</t>
  </si>
  <si>
    <t>Čerpání vody na dopravní výšku do 10 m průměrný přítok do 1000 l/min</t>
  </si>
  <si>
    <t>-692431725</t>
  </si>
  <si>
    <t>Čerpání vody na dopravní výšku do 10 m s uvažovaným průměrným přítokem přes 500 do 1 000 l/min</t>
  </si>
  <si>
    <t>Poznámka k položce:_x000d_
Čerpání vody během provádění kamenných patek v levém břehu před propustkem_x000d_
2 dní = 48 hod.</t>
  </si>
  <si>
    <t>121112111</t>
  </si>
  <si>
    <t>Sejmutí ornice tl vrstvy do 150 mm ručně s vodorovným přemístěním do 50 m</t>
  </si>
  <si>
    <t>1833655</t>
  </si>
  <si>
    <t xml:space="preserve">Sejmutí ornice ručně  s vodorovným přemístěním do 50 m na dočasné či trvalé skládky nebo na hromady v místě upotřebení tloušťky vrstvy do 150 mm</t>
  </si>
  <si>
    <t xml:space="preserve">Poznámka k položce:_x000d_
Skrývka humózních vrstev na dosypávaných svazích v tl. 0,15 m - opět se použije_x000d_
U pravé římsy - 5,20 m2  _x000d_
u levé římsy - 5,95 m2_x000d_
za opěrnou zdí u křídla K2L – 1,80 m2_x000d_
Celkem = 12,95 m2 x 0,15= 1,95 m3</t>
  </si>
  <si>
    <t>124203101</t>
  </si>
  <si>
    <t>Vykopávky do 1000 m3 pro koryta vodotečí v hornině tř. 3</t>
  </si>
  <si>
    <t>728460370</t>
  </si>
  <si>
    <t xml:space="preserve">Vykopávky pro koryta vodotečí  s přehozením výkopku na vzdálenost do 3 m nebo s naložením na dopravní prostředek v hornině tř. 3 do 1 000 m3</t>
  </si>
  <si>
    <t>Poznámka k položce:_x000d_
Výkop pro patku opevnění před opěrami_x000d_
(1,06+2,57)*0,5*0,3=0,54 m3</t>
  </si>
  <si>
    <t>127701401</t>
  </si>
  <si>
    <t>Vykopávky v zemníku pod vodou v hornině tř. 1 až 4 objem do 1000 m3</t>
  </si>
  <si>
    <t>1800201156</t>
  </si>
  <si>
    <t xml:space="preserve">Vykopávky v zemnících pod vodou strojně  v horninách tř.1 až 4 do 1 000 m3</t>
  </si>
  <si>
    <t>Poznámka k položce:_x000d_
Odstranění zemních hrázek_x000d_
5,0*(0,6+0,3)*0,3/2 = 0,68 m3</t>
  </si>
  <si>
    <t>129103101</t>
  </si>
  <si>
    <t>Čištění otevřených koryt vodotečí š dna do 5 m hl do 2,5 m v hornině tř. 1 a 2</t>
  </si>
  <si>
    <t>-116481465</t>
  </si>
  <si>
    <t>Čištění otevřených koryt vodotečí s přehozením rozpojeného nánosu do 3 m nebo s naložením na dopravní prostředek při šířce původního dna do 5 m a hloubce koryta do 2,5 m v horninách tř. 1 a 2</t>
  </si>
  <si>
    <t xml:space="preserve">Poznámka k položce:_x000d_
Odtěžení naplavenin v korytě na vtokové straně propustku_x000d_
0,64m2*0,3 = 0,20 m3 </t>
  </si>
  <si>
    <t>131201101</t>
  </si>
  <si>
    <t>Hloubení jam nezapažených v hornině tř. 3 objemu do 100 m3</t>
  </si>
  <si>
    <t>965760104</t>
  </si>
  <si>
    <t>Hloubení nezapažených jam a zářezů s urovnáním dna do předepsaného profilu a spádu v hornině tř. 3 do 100 m3</t>
  </si>
  <si>
    <t>Poznámka k položce:_x000d_
Výkopy u říms, křídel a opěrné zdi _x000d_
pro provedení dlažby levého břehu: (2,57+1,06)*1,20*0,5= 2,18 m2_x000d_
pro nové římsy a přezdění pravých křídel:_x000d_
-vlevo: (1,10+0,62+2*0,4)*(0,4+0,9)*1,2/2 + (1,4+1,2)*0,36/2*1,6 + 2*(0,8+1,4)*1,0/2*0,65= 4,15 m3_x000d_
-vpravo: (1,2+0,9)*0,25/2*1,6 + 2*(1,2+0,5)*0,9/2*(2,75+1,6)= 7,08 m3_x000d_
pro opravu opěrné zdi za propustkem: 2*6,80*(0,30+0,50)*0,3/2= 4,63 m3_x000d_
Celkem výkopy: 18,04 m3_x000d_
15,31 m3 se použije na zpětný zásyp, 2,73 m3 na skládku</t>
  </si>
  <si>
    <t>162701105</t>
  </si>
  <si>
    <t>Vodorovné přemístění do 10000 m výkopku/sypaniny z horniny tř. 1 až 4</t>
  </si>
  <si>
    <t>1890075443</t>
  </si>
  <si>
    <t xml:space="preserve">Vodorovné přemístění výkopku nebo sypaniny po suchu  na obvyklém dopravním prostředku, bez naložení výkopku, avšak se složením bez rozhrnutí z horniny tř. 1 až 4 na vzdálenost přes 9 000 do 10 000 m</t>
  </si>
  <si>
    <t>Poznámka k položce:_x000d_
Přebytečná zemina z výkopů: 2,73 m3_x000d_
Naplaveniny z koryta: 0,20 m3_x000d_
Zemina z výkopů pro patky: 0,54 m3_x000d_
Celkem: 3,47 m3</t>
  </si>
  <si>
    <t>167101101</t>
  </si>
  <si>
    <t>Nakládání výkopku z hornin tř. 1 až 4 do 100 m3</t>
  </si>
  <si>
    <t>713243629</t>
  </si>
  <si>
    <t xml:space="preserve">Nakládání, skládání a překládání neulehlého výkopku nebo sypaniny  nakládání, množství do 100 m3, z hornin tř. 1 až 4</t>
  </si>
  <si>
    <t>171103101</t>
  </si>
  <si>
    <t>Zemní hrázky melioračních kanálů z horniny tř. 1 až 4</t>
  </si>
  <si>
    <t>-963402225</t>
  </si>
  <si>
    <t xml:space="preserve">Zemní hrázky přívodních a odpadních melioračních kanálů  zhutňované po vrstvách tloušťky 200 mm, s přemístěním sypaniny do 20 m nebo s jejím přehozením do 3 m z hornin tř. 1 až 4</t>
  </si>
  <si>
    <t>Poznámka k položce:_x000d_
Zemní hrázky v korytě pro převedení vody_x000d_
5,0*(0,6+0,3)*0,3/2 = 0,68 m3_x000d_
Použije se vhodná zemina z výkopů</t>
  </si>
  <si>
    <t>171201211</t>
  </si>
  <si>
    <t>Poplatek za uložení stavebního odpadu - zeminy a kameniva na skládce</t>
  </si>
  <si>
    <t>t</t>
  </si>
  <si>
    <t>665823732</t>
  </si>
  <si>
    <t>Poplatek za uložení stavebního odpadu na skládce (skládkovné) zeminy a kameniva zatříděného do Katalogu odpadů pod kódem 170 504</t>
  </si>
  <si>
    <t>Poznámka k položce:_x000d_
3,47*2,0 = 6,94 t</t>
  </si>
  <si>
    <t>174101101</t>
  </si>
  <si>
    <t>Zásyp jam, šachet rýh nebo kolem objektů sypaninou se zhutněním</t>
  </si>
  <si>
    <t>-294708188</t>
  </si>
  <si>
    <t xml:space="preserve">Zásyp sypaninou z jakékoliv horniny  s uložením výkopku ve vrstvách se zhutněním jam, šachet, rýh nebo kolem objektů v těchto vykopávkách</t>
  </si>
  <si>
    <t xml:space="preserve">Poznámka k položce:_x000d_
Zásyp výkopkem (mimo vozovku)_x000d_
18,04 m3-2,18-0,38*0,35*1,6-0,38*0,20*(2,75+1,70)= 15,31 m3 </t>
  </si>
  <si>
    <t>181411133</t>
  </si>
  <si>
    <t>Založení parkového trávníku výsevem plochy do 1000 m2 ve svahu do 1:1</t>
  </si>
  <si>
    <t>-1015519830</t>
  </si>
  <si>
    <t>Založení trávníku na půdě předem připravené plochy do 1000 m2 výsevem včetně utažení parkového na svahu přes 1:2 do 1:1</t>
  </si>
  <si>
    <t>Poznámka k položce:_x000d_
Osetí dotčených ploch travním semenem</t>
  </si>
  <si>
    <t>16</t>
  </si>
  <si>
    <t>M</t>
  </si>
  <si>
    <t>00572474</t>
  </si>
  <si>
    <t>osivo směs travní krajinná-svahová</t>
  </si>
  <si>
    <t>kg</t>
  </si>
  <si>
    <t>240279391</t>
  </si>
  <si>
    <t>17</t>
  </si>
  <si>
    <t>182301122</t>
  </si>
  <si>
    <t>Rozprostření ornice pl do 500 m2 ve svahu přes 1:5 tl vrstvy do 150 mm</t>
  </si>
  <si>
    <t>415940502</t>
  </si>
  <si>
    <t>Rozprostření a urovnání ornice ve svahu sklonu přes 1:5 při souvislé ploše do 500 m2, tl. vrstvy přes 100 do 150 mm</t>
  </si>
  <si>
    <t>Poznámka k položce:_x000d_
Ohumusování dotčených svahů - použije se zemina ze skrývky – 12,95 m2</t>
  </si>
  <si>
    <t>Svislé a kompletní konstrukce</t>
  </si>
  <si>
    <t>18</t>
  </si>
  <si>
    <t>317321118</t>
  </si>
  <si>
    <t>Mostní římsy ze ŽB C 30/37</t>
  </si>
  <si>
    <t>1874178963</t>
  </si>
  <si>
    <t xml:space="preserve">Římsy ze železového betonu  C 30/37</t>
  </si>
  <si>
    <t xml:space="preserve">Poznámka k položce:_x000d_
Nové římsy - beton C30/37-XF4_x000d_
Vpravo: 0,18m2*(2,75+1,70)= 0,80 m3_x000d_
Vlevo:  0,24m2*1,60= 0,38 m3_x000d_
Celkem: 1,18 m3</t>
  </si>
  <si>
    <t>19</t>
  </si>
  <si>
    <t>317353121</t>
  </si>
  <si>
    <t>Bednění mostních říms všech tvarů - zřízení</t>
  </si>
  <si>
    <t>447291859</t>
  </si>
  <si>
    <t xml:space="preserve">Bednění mostní římsy  zřízení všech tvarů</t>
  </si>
  <si>
    <t xml:space="preserve">Poznámka k položce:_x000d_
Bednění říms a obetonávek kamenných křídel_x000d_
Vlevo: 1,6*(0,36+0,15+0,25+0,3+0,15)+2*0,24m2= 2,42 m2_x000d_
Vpravo: (2,75+1,7)*(0,20+0,15+0,07+0,30+0,15)+2*0,18m2= 4,23 m2_x000d_
Celkem:  6,65 m2</t>
  </si>
  <si>
    <t>20</t>
  </si>
  <si>
    <t>317353221</t>
  </si>
  <si>
    <t>Bednění mostních říms všech tvarů - odstranění</t>
  </si>
  <si>
    <t>-28784170</t>
  </si>
  <si>
    <t xml:space="preserve">Bednění mostní římsy  odstranění všech tvarů</t>
  </si>
  <si>
    <t>317361116</t>
  </si>
  <si>
    <t>Výztuž mostních říms z betonářské oceli 10 505</t>
  </si>
  <si>
    <t>-894456586</t>
  </si>
  <si>
    <t xml:space="preserve">Výztuž mostních železobetonových říms  z betonářské oceli 10 505 (R) nebo BSt 500</t>
  </si>
  <si>
    <t>Poznámka k položce:_x000d_
odhad</t>
  </si>
  <si>
    <t>22</t>
  </si>
  <si>
    <t>334213121</t>
  </si>
  <si>
    <t>Zdivo mostů z nepravidelných kamenů na maltu, objem jednoho kamene přes 0,02 m3</t>
  </si>
  <si>
    <t>837650431</t>
  </si>
  <si>
    <t>Zdivo pilířů, opěr a křídel mostů z lomového kamene štípaného nebo ručně vybíraného na maltu z nepravidelných kamenů objemu 1 kusu kamene přes 0,02 m3</t>
  </si>
  <si>
    <t>Poznámka k položce:_x000d_
Opětovné vyzdění kamenného zdiva_x000d_
K1P: 0,85*1,30= 1,11 m2 _x000d_
K2P: 1,60*1,50= 2,40 m2_x000d_
K1L: 1,10*0,90= 0,99 m2_x000d_
K2L: 0,65*0,90= 0,60 m2_x000d_
Opěrná zeď: 6,70*0,5= 3,35 m2_x000d_
Celkem: 8,45 m2*0,5= 4,23 m3</t>
  </si>
  <si>
    <t>23</t>
  </si>
  <si>
    <t>341312114</t>
  </si>
  <si>
    <t>Betonová výplň za rubem mostní konstrukce z vlnitého plechu C 20/25</t>
  </si>
  <si>
    <t>-596368060</t>
  </si>
  <si>
    <t>Betonová výplň za rubem mostní konstrukce z vlnitého plechu z betonu C 20/25</t>
  </si>
  <si>
    <t xml:space="preserve">Poznámka k položce:_x000d_
Beton C25/30-XF2  –na rubu kamenných křídel v tl. 0,25 m_x000d_
K1P: 0,85*1,30= 1,11 m2 _x000d_
K2P: 1,60*1,50= 2,40 m2_x000d_
K1L: 1,10*0,90= 0,99 m2_x000d_
K2L: 0,65*0,90= 0,60 m2_x000d_
Celkem křídla: 5,10 m2*0,25= 1,28 m3_x000d_
Podbetonování vodního stupně: 0,98*0,12*0,1= 0,01 m3_x000d_
Zaplnění kaveren v betonu opěr: 2*0,25*0,1*2,5 + 0,3*0,15*0,15= 0,13 m3_x000d_
Celkem: 1,42 m3</t>
  </si>
  <si>
    <t>Vodorovné konstrukce</t>
  </si>
  <si>
    <t>24</t>
  </si>
  <si>
    <t>451313521</t>
  </si>
  <si>
    <t>Podkladní vrstva z betonu prostého se zvýšenými nároky na prostředí pod dlažbu tl do 150 mm</t>
  </si>
  <si>
    <t>792150162</t>
  </si>
  <si>
    <t>Podkladní vrstva z betonu prostého pod dlažbu se zvýšenými nároky na prostředí tl. přes 100 do 150 mm</t>
  </si>
  <si>
    <t>Poznámka k položce:_x000d_
Podklad pod kamennou dlažbu do betonu tl. 150 mm_x000d_
(2,57+1,06)*1,20= 4,35 m2</t>
  </si>
  <si>
    <t>25</t>
  </si>
  <si>
    <t>452471101</t>
  </si>
  <si>
    <t>Podkladní vrstva z modifikované malty cementové tl do 10 mm</t>
  </si>
  <si>
    <t>-269028557</t>
  </si>
  <si>
    <t xml:space="preserve">Podkladní a výplňová vrstva z modifikované malty cementové  podkladní, tloušťky do 10 mm první vrstva</t>
  </si>
  <si>
    <t>Poznámka k položce:_x000d_
Podlití kotevních desek zábradlí plastmaltou v tl. 10mm_x000d_
7*0,2*0,2 = 0,28 m2</t>
  </si>
  <si>
    <t>26</t>
  </si>
  <si>
    <t>457311116</t>
  </si>
  <si>
    <t>Vyrovnávací nebo spádový beton C 20/25 včetně úpravy povrchu</t>
  </si>
  <si>
    <t>128633454</t>
  </si>
  <si>
    <t xml:space="preserve">Vyrovnávací nebo spádový beton včetně úpravy povrchu  C 20/25</t>
  </si>
  <si>
    <t>Poznámka k položce:_x000d_
Betonový potěr z betonu C20/25 tl. 100 mm_x000d_
na opěrné zdi: 0,50*(2,65+3,20)=2,90 m2_x000d_
na křídlech K1L a K2L: (1,10+0,65)*0,8= 1,4 m2_x000d_
Celkem: 4,3 m2*0,1= 0,43 m3</t>
  </si>
  <si>
    <t>27</t>
  </si>
  <si>
    <t>457451122</t>
  </si>
  <si>
    <t>Ochranná betonová vrstva na izolaci přesýpaných objektů tl 80 mm z prostého betonu C 20/25</t>
  </si>
  <si>
    <t>274701911</t>
  </si>
  <si>
    <t xml:space="preserve">Ochranná betonová vrstva na izolaci přesýpaných objektů  tloušťky 80 mm s vyhlazením povrchu z prostého betonu C 20/25</t>
  </si>
  <si>
    <t>Poznámka k položce:_x000d_
Ochrana izolace na NK – betonová mazanina tl. 80 mm_x000d_
1,60*(0,85+0,56) = 2,26 m2</t>
  </si>
  <si>
    <t>28</t>
  </si>
  <si>
    <t>461211712</t>
  </si>
  <si>
    <t>Patka z lomového kamene pro dlažbu na sucho s vylitím spár cementovou maltou</t>
  </si>
  <si>
    <t>-55621016</t>
  </si>
  <si>
    <t xml:space="preserve">Patka z lomového kamene lomařsky upraveného pro dlažbu  zděná na sucho s vylitím spár cementovou maltou</t>
  </si>
  <si>
    <t>Poznámka k položce:_x000d_
Kamenná patka prolitá betonem_x000d_
0,5*0,3*(2,57+1,06) = 0,54 m3</t>
  </si>
  <si>
    <t>29</t>
  </si>
  <si>
    <t>465511511</t>
  </si>
  <si>
    <t>Dlažba z lomového kamene do malty s vyplněním spár maltou a vyspárováním plocha do 20 m2 tl 200 mm</t>
  </si>
  <si>
    <t>939035173</t>
  </si>
  <si>
    <t>Dlažba z lomového kamene upraveného vodorovná nebo plocha ve sklonu do 1:2 s dodáním hmot do cementové malty, s vyplněním spár a s vyspárováním cementovou maltou v ploše do 20 m2, tl. 200 mm</t>
  </si>
  <si>
    <t>Poznámka k položce:_x000d_
Opevnění levého břehu _x000d_
Kamenná dlažba do betonu celk. tl. 350 mm _x000d_
Lomový kámen tl. 200mm do bet. lože tl. 150mm,_x000d_
(2,57+1,06)*1,20= 4,35 m2</t>
  </si>
  <si>
    <t>Komunikace pozemní</t>
  </si>
  <si>
    <t>30</t>
  </si>
  <si>
    <t>573231108</t>
  </si>
  <si>
    <t>Postřik živičný spojovací ze silniční emulze v množství 0,50 kg/m2</t>
  </si>
  <si>
    <t>1800949594</t>
  </si>
  <si>
    <t>Postřik spojovací PS bez posypu kamenivem ze silniční emulze, v množství 0,50 kg/m2</t>
  </si>
  <si>
    <t>31</t>
  </si>
  <si>
    <t>577144111</t>
  </si>
  <si>
    <t>Asfaltový beton vrstva obrusná ACO 11+ (ABS) tř. I tl 50 mm š do 3 m z nemodifikovaného asfaltu</t>
  </si>
  <si>
    <t>-1535305303</t>
  </si>
  <si>
    <t xml:space="preserve">Asfaltový beton vrstva obrusná ACO 11+ (ABS)  s rozprostřením a se zhutněním z nemodifikovaného asfaltu v pruhu šířky do 3 m tř. I, po zhutnění tl. 50 mm</t>
  </si>
  <si>
    <t>Poznámka k položce:_x000d_
obrusná vrstva vozovky _x000d_
0,5*(1,81+2,95)= 2,40 m2</t>
  </si>
  <si>
    <t>Úpravy povrchů, podlahy a osazování výplní</t>
  </si>
  <si>
    <t>32</t>
  </si>
  <si>
    <t>628611102</t>
  </si>
  <si>
    <t>Nátěr betonu mostu epoxidový 2x ochranný nepružný OS-B</t>
  </si>
  <si>
    <t>-188205508</t>
  </si>
  <si>
    <t xml:space="preserve">Nátěr mostních betonových konstrukcí  epoxidový 2x ochranný nepružný OS-B</t>
  </si>
  <si>
    <t>Poznámka k položce:_x000d_
Ochranný nátěr boků NK a čelní zídky pod římsami (typ S2 = OS-B, epoxidový)_x000d_
2*1,6*0,3 + 1,6*(0,25+0,07)= 1,47 m2</t>
  </si>
  <si>
    <t>33</t>
  </si>
  <si>
    <t>628611111</t>
  </si>
  <si>
    <t>Nátěr betonu mostu akrylátový 2x impregnační OS-A</t>
  </si>
  <si>
    <t>-1764557449</t>
  </si>
  <si>
    <t xml:space="preserve">Nátěr mostních betonových konstrukcí  akrylátový na siloxanové a plasticko-elastické bázi 2x impregnační OS-A</t>
  </si>
  <si>
    <t>Poznámka k položce:_x000d_
Ochranný nátěr horního povrchu říms proti účinkům solí typ S4_x000d_
(1,60+2,75+1,68)*(0,15+0,55+0,3)*2= 12,06 m2</t>
  </si>
  <si>
    <t>34</t>
  </si>
  <si>
    <t>628611131</t>
  </si>
  <si>
    <t>Nátěr betonu mostu akrylátový 2x ochranný pružný OS-C</t>
  </si>
  <si>
    <t>-589050521</t>
  </si>
  <si>
    <t xml:space="preserve">Nátěr mostních betonových konstrukcí  akrylátový na siloxanové a plasticko-elastické bázi 2x ochranný pružný OS-C (OS 4)</t>
  </si>
  <si>
    <t>Poznámka k položce:_x000d_
Hydrofobní ochranný sjednocující protikarbonatační nátěr (typ S2)_x000d_
Opěry, podhled a fasáda NK, podhled říms_x000d_
Dle tryskání – 24,36 m2</t>
  </si>
  <si>
    <t>35</t>
  </si>
  <si>
    <t>628633112</t>
  </si>
  <si>
    <t>Spárování kamenného zdiva mostů aktivovanou maltou spára hl do 40 mm dl do 12 m/m2</t>
  </si>
  <si>
    <t>1963080704</t>
  </si>
  <si>
    <t>Spárování zdiva pilířů, opěr a křídel mostů z lomového kamene aktivovanou maltou, hloubky do 40 mm délka spáry na 1 m2 upravované plochy přes 6 do 12 m</t>
  </si>
  <si>
    <t>Poznámka k položce:_x000d_
Přespárování kamenného zdiva_x000d_
0,8*0,55 + 0,8*1,0 + 1,1*0,3= 1,57 m2</t>
  </si>
  <si>
    <t>Ostatní konstrukce a práce, bourání</t>
  </si>
  <si>
    <t>36</t>
  </si>
  <si>
    <t>911111111</t>
  </si>
  <si>
    <t>Montáž zábradlí ocelového zabetonovaného</t>
  </si>
  <si>
    <t>1619063185</t>
  </si>
  <si>
    <t xml:space="preserve">Montáž zábradlí ocelového  zabetonovaného</t>
  </si>
  <si>
    <t xml:space="preserve">Poznámka k položce:_x000d_
Nové dvoumadlové trubkové zábradlí vč. nátěru, sloupky zapuštěné do země a zabetonované_x000d_
</t>
  </si>
  <si>
    <t>37</t>
  </si>
  <si>
    <t>R316866</t>
  </si>
  <si>
    <t>ocelové dvoumadlové zábradlí včetně povrchové úpravy</t>
  </si>
  <si>
    <t>770271020</t>
  </si>
  <si>
    <t>Poznámka k položce:_x000d_
ocelové dvoumadlové zábradlí v. 1,10 m včetně povrchové úpravy (zinkování ponorem s nátěrem) a včetně kotvení</t>
  </si>
  <si>
    <t>38</t>
  </si>
  <si>
    <t>911121111</t>
  </si>
  <si>
    <t>Montáž zábradlí ocelového přichyceného vruty do betonového podkladu</t>
  </si>
  <si>
    <t>-1256294859</t>
  </si>
  <si>
    <t xml:space="preserve">Montáž zábradlí ocelového  přichyceného vruty do betonového podkladu</t>
  </si>
  <si>
    <t>Poznámka k položce:_x000d_
Nové mostní zábradlí včetně kotvení a vývrtů pro kotvení_x000d_
1,5+1,6+2,6 = 5,70 m</t>
  </si>
  <si>
    <t>39</t>
  </si>
  <si>
    <t>R316865</t>
  </si>
  <si>
    <t xml:space="preserve">mostní zábradlí včetně povrchové úpravy   </t>
  </si>
  <si>
    <t>-1155558278</t>
  </si>
  <si>
    <t xml:space="preserve">Poznámka k položce:_x000d_
mostní zábradlí se svislou výplní, v. 1,10 m včetně povrchové úpravy (zinkování ponorem s nátěrem)   </t>
  </si>
  <si>
    <t>40</t>
  </si>
  <si>
    <t>9131211R</t>
  </si>
  <si>
    <t>Provizorní dopravní značení</t>
  </si>
  <si>
    <t>-1549874083</t>
  </si>
  <si>
    <t xml:space="preserve">Montáž a demontáž dočasných dopravních značek  kompletních značek vč. podstavce a sloupku základních</t>
  </si>
  <si>
    <t>Poznámka k položce:_x000d_
Montáž, demontáž, údržba a pronájem provizorního dopravního značení na 7 týdnů_x000d_
dle přílohy č. P2 technické zprávy</t>
  </si>
  <si>
    <t>41</t>
  </si>
  <si>
    <t>914112111</t>
  </si>
  <si>
    <t>Tabulka s označením evidenčního čísla mostu</t>
  </si>
  <si>
    <t>kus</t>
  </si>
  <si>
    <t>-1812283113</t>
  </si>
  <si>
    <t xml:space="preserve">Tabulka s označením evidenčního čísla mostu  na sloupek</t>
  </si>
  <si>
    <t>Poznámka k položce:_x000d_
Evidenční číslo propustku včetně sloupku</t>
  </si>
  <si>
    <t>42</t>
  </si>
  <si>
    <t>919122121</t>
  </si>
  <si>
    <t xml:space="preserve">Těsnění spár zálivkou za tepla </t>
  </si>
  <si>
    <t>1313849414</t>
  </si>
  <si>
    <t xml:space="preserve">Utěsnění dilatačních spár zálivkou za tepla  v cementobetonovém nebo živičném krytu včetně adhezního nátěru </t>
  </si>
  <si>
    <t>Poznámka k položce:_x000d_
Těsnění spár mezi novým a ponechaným krytem vozovky_x000d_
0,50+2,95+1,81+0,50= 5,76 m</t>
  </si>
  <si>
    <t>43</t>
  </si>
  <si>
    <t>919726124</t>
  </si>
  <si>
    <t>Geotextilie pro ochranu, separaci a filtraci netkaná měrná hmotnost do 800 g/m2</t>
  </si>
  <si>
    <t>661268145</t>
  </si>
  <si>
    <t>Geotextilie netkaná pro ochranu, separaci nebo filtraci měrná hmotnost přes 500 do 800 g/m2</t>
  </si>
  <si>
    <t>Poznámka k položce:_x000d_
Ochrana izolace na rubu opěr – geotextilie 600g/m2_x000d_
(2*0,75*0,5 + 2* 0,75*0,8= 1,95 m2</t>
  </si>
  <si>
    <t>44</t>
  </si>
  <si>
    <t>919735111</t>
  </si>
  <si>
    <t>Řezání stávajícího živičného krytu hl do 50 mm</t>
  </si>
  <si>
    <t>389579075</t>
  </si>
  <si>
    <t xml:space="preserve">Řezání stávajícího živičného krytu nebo podkladu  hloubky do 50 mm</t>
  </si>
  <si>
    <t>Poznámka k položce:_x000d_
2*0,50+1,81+2,95 = 5,76 m</t>
  </si>
  <si>
    <t>45</t>
  </si>
  <si>
    <t>938111111</t>
  </si>
  <si>
    <t>Čištění zdiva opěr, pilířů, křídel od mechu a jiné vegetace</t>
  </si>
  <si>
    <t>24263708</t>
  </si>
  <si>
    <t xml:space="preserve">Čištění zdiva opěr, pilířů, křídel  od mechu a jiné vegetace</t>
  </si>
  <si>
    <t>46</t>
  </si>
  <si>
    <t>938908411</t>
  </si>
  <si>
    <t>Čištění vozovek splachováním vodou</t>
  </si>
  <si>
    <t>954262167</t>
  </si>
  <si>
    <t>Čištění vozovek splachováním vodou povrchu podkladu nebo krytu živičného, betonového nebo dlážděného</t>
  </si>
  <si>
    <t>Poznámka k položce:_x000d_
Čištění vozovky opláchnutím vodou na konci stavby_x000d_
1*(54 m2) = 54 m2</t>
  </si>
  <si>
    <t>47</t>
  </si>
  <si>
    <t>938909331</t>
  </si>
  <si>
    <t>Čištění vozovek metením ručně podkladu nebo krytu betonového nebo živičného</t>
  </si>
  <si>
    <t>-1593661318</t>
  </si>
  <si>
    <t>Čištění vozovek metením bláta, prachu nebo hlinitého nánosu s odklizením na hromady na vzdálenost do 20 m nebo naložením na dopravní prostředek ručně povrchu podkladu nebo krytu betonového nebo živičného</t>
  </si>
  <si>
    <t>Poznámka k položce:_x000d_
Čištění vozovky znečištěné při bouracích pracích – 1x denně 2 dny_x000d_
 (3,6*15m) = 54 m2* 2 dny = 108 m2</t>
  </si>
  <si>
    <t>48</t>
  </si>
  <si>
    <t>944611111</t>
  </si>
  <si>
    <t>Montáž ochranné plachty z textilie z umělých vláken</t>
  </si>
  <si>
    <t>408793880</t>
  </si>
  <si>
    <t xml:space="preserve">Montáž ochranné plachty  zavěšené na konstrukci lešení z textilie z umělých vláken</t>
  </si>
  <si>
    <t xml:space="preserve">Poznámka k položce:_x000d_
Plachta pro zachycení odpadu ze sanací_x000d_
4,35*0,80+7,60*1,0+2,20*1,50=  14,40 m2</t>
  </si>
  <si>
    <t>49</t>
  </si>
  <si>
    <t>944611211</t>
  </si>
  <si>
    <t>Příplatek k ochranné plachtě za první a ZKD den použití</t>
  </si>
  <si>
    <t>1787234592</t>
  </si>
  <si>
    <t xml:space="preserve">Montáž ochranné plachty  Příplatek za první a každý další den použití plachty k ceně -1111</t>
  </si>
  <si>
    <t>Poznámka k položce:_x000d_
doba použití 30 dní</t>
  </si>
  <si>
    <t>50</t>
  </si>
  <si>
    <t>944611811</t>
  </si>
  <si>
    <t>Demontáž ochranné plachty z textilie z umělých vláken</t>
  </si>
  <si>
    <t>-1279259978</t>
  </si>
  <si>
    <t xml:space="preserve">Demontáž ochranné plachty  zavěšené na konstrukci lešení z textilie z umělých vláken</t>
  </si>
  <si>
    <t>51</t>
  </si>
  <si>
    <t>962021112</t>
  </si>
  <si>
    <t>Bourání mostních zdí a pilířů z kamene</t>
  </si>
  <si>
    <t>-2039336922</t>
  </si>
  <si>
    <t>Bourání mostních konstrukcí zdiva a pilířů z kamene nebo cihel</t>
  </si>
  <si>
    <t>Poznámka k položce:_x000d_
Rozebrání kamenného zdiva křídel, předpokl.tl. zdiva 0,5 m_x000d_
K1P: 0,85*1,30= 1,11 m2 _x000d_
K2P: 1,60*1,50= 2,40 m2_x000d_
K1L: 1,10*0,30= 0,33 m2_x000d_
K2L: 0,0 m2_x000d_
Opěrná zeď: 6,70*0,5= 3,35 m2_x000d_
Celkem: 7,20 m2*0,5= 3,60 m3_x000d_
Rozebrané kameny se znova použijí.</t>
  </si>
  <si>
    <t>52</t>
  </si>
  <si>
    <t>966005111</t>
  </si>
  <si>
    <t>Rozebrání a odstranění silničního zábradlí se sloupky osazenými s betonovými patkami</t>
  </si>
  <si>
    <t>2047104032</t>
  </si>
  <si>
    <t>Rozebrání a odstranění silničního zábradlí a ocelových svodidel s přemístěním hmot na skládku na vzdálenost do 10 m nebo s naložením na dopravní prostředek, se zásypem jam po odstraněných sloupcích a s jeho zhutněním silničního zábradlí se sloupky osazenými s betonovými patkami</t>
  </si>
  <si>
    <t>Poznámka k položce:_x000d_
Odstranění zábradlí na propustku a za propustkem vpravo_x000d_
4,20+3,80+8,40 =16,40 m</t>
  </si>
  <si>
    <t>53</t>
  </si>
  <si>
    <t>966041111</t>
  </si>
  <si>
    <t>Bourání konstrukcí LTM zdiva z betonu prostého neprokládaného ručně</t>
  </si>
  <si>
    <t>165387817</t>
  </si>
  <si>
    <t>Bourání konstrukcí LTM ve vodních tocích s přemístěním suti na hromady na vzdálenost do 20 m nebo s naložením na dopravní prostředek ručně z betonu prostého neprokládaného</t>
  </si>
  <si>
    <t>Poznámka k položce:_x000d_
Odstranění opevňovacích betonových panelů na vtoku_x000d_
(0,30+0,15+0,15)*0,55*0,15= 0,05 m3_x000d_
1,10*1,45*0,15= 0,24 m3_x000d_
1,40*0,6*0,15= 0,13 m3_x000d_
1,0*0,9*0,15= 0,14 m3_x000d_
1,0*0,25*0,25= 0,06 m3_x000d_
Celkem: 0,52 m3</t>
  </si>
  <si>
    <t>54</t>
  </si>
  <si>
    <t>985121123</t>
  </si>
  <si>
    <t>Tryskání degradovaného betonu stěn a rubu kleneb vodou pod tlakem do 2500 barů</t>
  </si>
  <si>
    <t>-71630753</t>
  </si>
  <si>
    <t>Tryskání degradovaného betonu stěn, rubu kleneb a podlah vodou pod tlakem přes 1 250 do 2 500 barů</t>
  </si>
  <si>
    <t>Poznámka k položce:_x000d_
Otryskání betonových ploch (podhled a boky NK + líce a boky opěr)_x000d_
Opěry: 2*6,66*1,20+2*0,3*1,2= 16,74 m2_x000d_
NK: 6,66*1,0+2*1,60*0,30= 7,62 m2_x000d_
Celkem: 24,36 m2</t>
  </si>
  <si>
    <t>55</t>
  </si>
  <si>
    <t>985311114</t>
  </si>
  <si>
    <t>Reprofilace stěn cementovými sanačními maltami tl 40 mm</t>
  </si>
  <si>
    <t>1390743580</t>
  </si>
  <si>
    <t>Reprofilace betonu sanačními maltami na cementové bázi ručně stěn, tloušťky přes 30 do 40 mm</t>
  </si>
  <si>
    <t>Poznámka k položce:_x000d_
Fabion R=50 mm ze sanační malty R2 pro uložení hydroizolace pod římsu_x000d_
(1,60+1,60)*0,05 = 0,16 m2</t>
  </si>
  <si>
    <t>56</t>
  </si>
  <si>
    <t>985311115</t>
  </si>
  <si>
    <t>Reprofilace stěn cementovými sanačními maltami tl 50 mm</t>
  </si>
  <si>
    <t>-1744941144</t>
  </si>
  <si>
    <t>Reprofilace betonu sanačními maltami na cementové bázi ručně stěn, tloušťky přes 40 do 50 mm</t>
  </si>
  <si>
    <t>Poznámka k položce:_x000d_
2*6,66*0,07= 0,93 m2 (paty opěr)</t>
  </si>
  <si>
    <t>57</t>
  </si>
  <si>
    <t>985311211</t>
  </si>
  <si>
    <t>Reprofilace líce kleneb a podhledů cementovými sanačními maltami tl 10 mm</t>
  </si>
  <si>
    <t>979740145</t>
  </si>
  <si>
    <t>Reprofilace betonu sanačními maltami na cementové bázi ručně líce kleneb a podhledů, tloušťky do 10 mm</t>
  </si>
  <si>
    <t xml:space="preserve">Poznámka k položce:_x000d_
-podhled NK:   2*1,0*0,98= 1,96 m2 _x000d_
-vyrovnání povrchu betonu pod hydroizolací: (0,36+0,44)*1,60 =1,25 m2_x000d_
-Celkem sanace 10 mm: 3,21 m2</t>
  </si>
  <si>
    <t>58</t>
  </si>
  <si>
    <t>985311212</t>
  </si>
  <si>
    <t>Reprofilace líce kleneb a podhledů cementovými sanačními maltami tl 20 mm</t>
  </si>
  <si>
    <t>241453391</t>
  </si>
  <si>
    <t>Reprofilace betonu sanačními maltami na cementové bázi ručně líce kleneb a podhledů, tloušťky přes 10 do 20 mm</t>
  </si>
  <si>
    <t>Poznámka k položce:_x000d_
2*1,5*0,98= 2,94 m2 (okraje podhledu NK)</t>
  </si>
  <si>
    <t>59</t>
  </si>
  <si>
    <t>985312124</t>
  </si>
  <si>
    <t>Stěrka k vyrovnání betonových ploch líce kleneb a podhledů tl 5 mm</t>
  </si>
  <si>
    <t>571619855</t>
  </si>
  <si>
    <t>Stěrka k vyrovnání ploch reprofilovaného betonu líce kleneb a podhledů, tloušťky do 5 mm</t>
  </si>
  <si>
    <t>Poznámka k položce:_x000d_
2*6,66*1,10 (OP) + 2*1,2*0,3 (čela OP) + (6,66-2*(1,5+1,0))*0,98 (podhled NK)= 17,00 m2</t>
  </si>
  <si>
    <t>60</t>
  </si>
  <si>
    <t>985321111</t>
  </si>
  <si>
    <t>Ochranný nátěr výztuže na cementové bázi stěn, líce kleneb a podhledů 1 vrstva tl 1 mm</t>
  </si>
  <si>
    <t>1955750186</t>
  </si>
  <si>
    <t>Ochranný nátěr betonářské výztuže 1 vrstva tloušťky 1 mm na cementové bázi stěn, líce kleneb a podhledů</t>
  </si>
  <si>
    <t>Poznámka k položce:_x000d_
Očištění výztuže a její pasivace nátěrem_x000d_
Odhadem 10% plochy podhledu NK_x000d_
6,66*1,00*0,10 = 0,67 m2</t>
  </si>
  <si>
    <t>61</t>
  </si>
  <si>
    <t>985331115</t>
  </si>
  <si>
    <t>Dodatečné vlepování betonářské výztuže D 16 mm do cementové aktivované malty včetně vyvrtání otvoru</t>
  </si>
  <si>
    <t>-1532945089</t>
  </si>
  <si>
    <t>Dodatečné vlepování betonářské výztuže včetně vyvrtání a vyčištění otvoru cementovou aktivovanou maltou průměr výztuže 16 mm</t>
  </si>
  <si>
    <t>Poznámka k položce:_x000d_
Kotvení říms_x000d_
- do kamenného zdiva křídel: (4+5+4+3)*0,40 = 6,4 m_x000d_
- do betonu: 10*0,20 = 2,0 m_x000d_
Celkem: 8,4 m_x000d_
Kotevní výztuž je zahrnuta do výztuže říms.</t>
  </si>
  <si>
    <t>997</t>
  </si>
  <si>
    <t>Přesun sutě</t>
  </si>
  <si>
    <t>62</t>
  </si>
  <si>
    <t>997013501</t>
  </si>
  <si>
    <t>Odvoz suti a vybouraných hmot na skládku nebo meziskládku do 1 km se složením</t>
  </si>
  <si>
    <t>1455823857</t>
  </si>
  <si>
    <t xml:space="preserve">Odvoz suti a vybouraných hmot na skládku nebo meziskládku  se složením, na vzdálenost do 1 km</t>
  </si>
  <si>
    <t>Poznámka k položce:_x000d_
Odvoz vybouraných hmot na skládku a do šrotu_x000d_
Živice: 0,26 t _x000d_
Ocel - zábradlí: 0,246 t - do šrotu_x000d_
bet. prefabrikátů: 1,43 t_x000d_
Celkem: 1,94 t</t>
  </si>
  <si>
    <t>63</t>
  </si>
  <si>
    <t>997013509</t>
  </si>
  <si>
    <t>Příplatek k odvozu suti a vybouraných hmot na skládku ZKD 1 km přes 1 km</t>
  </si>
  <si>
    <t>2035501738</t>
  </si>
  <si>
    <t xml:space="preserve">Odvoz suti a vybouraných hmot na skládku nebo meziskládku  se složením, na vzdálenost Příplatek k ceně za každý další i započatý 1 km přes 1 km</t>
  </si>
  <si>
    <t>Poznámka k položce:_x000d_
skládka ve vzdálenosti 10 km</t>
  </si>
  <si>
    <t>64</t>
  </si>
  <si>
    <t>997221815</t>
  </si>
  <si>
    <t>Poplatek za uložení na skládce (skládkovné) stavebního odpadu betonového kód odpadu 170 101</t>
  </si>
  <si>
    <t>-123700061</t>
  </si>
  <si>
    <t>Poplatek za uložení stavebního odpadu na skládce (skládkovné) z prostého betonu zatříděného do Katalogu odpadů pod kódem 170 101</t>
  </si>
  <si>
    <t>65</t>
  </si>
  <si>
    <t>997221845</t>
  </si>
  <si>
    <t>Poplatek za uložení na skládce (skládkovné) odpadu asfaltového bez dehtu kód odpadu 170 302</t>
  </si>
  <si>
    <t>-576168135</t>
  </si>
  <si>
    <t>Poplatek za uložení stavebního odpadu na skládce (skládkovné) asfaltového bez obsahu dehtu zatříděného do Katalogu odpadů pod kódem 170 302</t>
  </si>
  <si>
    <t>PSV</t>
  </si>
  <si>
    <t>Práce a dodávky PSV</t>
  </si>
  <si>
    <t>711</t>
  </si>
  <si>
    <t>Izolace proti vodě, vlhkosti a plynům</t>
  </si>
  <si>
    <t>66</t>
  </si>
  <si>
    <t>711112002</t>
  </si>
  <si>
    <t>Provedení izolace proti zemní vlhkosti svislé za studena lakem asfaltovým</t>
  </si>
  <si>
    <t>-2095872542</t>
  </si>
  <si>
    <t xml:space="preserve">Provedení izolace proti zemní vlhkosti natěradly a tmely za studena  na ploše svislé S nátěrem lakem asfaltovým</t>
  </si>
  <si>
    <t xml:space="preserve">Poznámka k položce:_x000d_
Izolace proti zemní vlhkosti_x000d_
1x Alp + 2x Aln _x000d_
K1P: 0,85*1,30 + 0,85*0,5 +0,5=  2,03 m2 _x000d_
K2P: 1,60*1,50 + 1,5*1,5/2= 3,53 m2_x000d_
K1L: 1,10*0,90 + 0,9*0,5= 1,44 m2_x000d_
K2L: 0,65*0,90 + 0,9*0,5= 1,04 m2_x000d_
Opěrná zeď: 6,70*0,5= 3,35 m2_x000d_
Celkem: 11,39 m2_x000d_
3*11,39 = 34,17 m2</t>
  </si>
  <si>
    <t>67</t>
  </si>
  <si>
    <t>R1116</t>
  </si>
  <si>
    <t xml:space="preserve">1 x Alp + 2x Aln   </t>
  </si>
  <si>
    <t>447601611</t>
  </si>
  <si>
    <t xml:space="preserve">2 x Alp + 2x Aln   </t>
  </si>
  <si>
    <t>68</t>
  </si>
  <si>
    <t>711341564</t>
  </si>
  <si>
    <t>Provedení hydroizolace mostovek pásy přitavením NAIP</t>
  </si>
  <si>
    <t>-1097709242</t>
  </si>
  <si>
    <t xml:space="preserve">Provedení izolace mostovek pásy přitavením  NAIP</t>
  </si>
  <si>
    <t>Poznámka k položce:_x000d_
Hydroizolace NAIP na penetrační nátěr_x000d_
Včetně přetažení na rub opěr_x000d_
(1,60+2*0,3+2*0,20)* (0,48+0,94)= 3,70 m2</t>
  </si>
  <si>
    <t>69</t>
  </si>
  <si>
    <t>6285262R</t>
  </si>
  <si>
    <t>mostní izolace NAIP včetně penetračního nátěru</t>
  </si>
  <si>
    <t>-242724852</t>
  </si>
  <si>
    <t>783</t>
  </si>
  <si>
    <t>Dokončovací práce - nátěry</t>
  </si>
  <si>
    <t>70</t>
  </si>
  <si>
    <t>783823145</t>
  </si>
  <si>
    <t>Penetrační silikonový nátěr lícového zdiva</t>
  </si>
  <si>
    <t>764284332</t>
  </si>
  <si>
    <t>Penetrační nátěr omítek hladkých zdiva lícového silikonový</t>
  </si>
  <si>
    <t>Poznámka k položce:_x000d_
K1P: 0,85*1,30= 1,11 m2 _x000d_
K2P: 1,60*1,50= 2,40 m2_x000d_
K1L: 1,10*0,90= 0,99 m2_x000d_
K2L: 0,65*0,90= 0,60 m2_x000d_
Opěrná zeď: 6,70*0,5= 3,35 m2_x000d_
Celkem: 8,45 m2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</si>
</sst>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4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0" fontId="19" fillId="4" borderId="18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1" fillId="0" borderId="0" xfId="0" applyNumberFormat="1" applyFont="1" applyAlignment="1" applyProtection="1"/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33" fillId="0" borderId="0" xfId="0" applyFont="1" applyAlignment="1" applyProtection="1">
      <alignment vertical="center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7.14" customWidth="1"/>
    <col min="2" max="2" width="1.43" customWidth="1"/>
    <col min="3" max="3" width="3.57" customWidth="1"/>
    <col min="4" max="4" width="2.29" customWidth="1"/>
    <col min="5" max="5" width="2.29" customWidth="1"/>
    <col min="6" max="6" width="2.29" customWidth="1"/>
    <col min="7" max="7" width="2.29" customWidth="1"/>
    <col min="8" max="8" width="2.29" customWidth="1"/>
    <col min="9" max="9" width="2.29" customWidth="1"/>
    <col min="10" max="10" width="2.29" customWidth="1"/>
    <col min="11" max="11" width="2.29" customWidth="1"/>
    <col min="12" max="12" width="2.29" customWidth="1"/>
    <col min="13" max="13" width="2.29" customWidth="1"/>
    <col min="14" max="14" width="2.29" customWidth="1"/>
    <col min="15" max="15" width="2.29" customWidth="1"/>
    <col min="16" max="16" width="2.29" customWidth="1"/>
    <col min="17" max="17" width="2.29" customWidth="1"/>
    <col min="18" max="18" width="2.29" customWidth="1"/>
    <col min="19" max="19" width="2.29" customWidth="1"/>
    <col min="20" max="20" width="2.29" customWidth="1"/>
    <col min="21" max="21" width="2.29" customWidth="1"/>
    <col min="22" max="22" width="2.29" customWidth="1"/>
    <col min="23" max="23" width="2.29" customWidth="1"/>
    <col min="24" max="24" width="2.29" customWidth="1"/>
    <col min="25" max="25" width="2.29" customWidth="1"/>
    <col min="26" max="26" width="2.29" customWidth="1"/>
    <col min="27" max="27" width="2.29" customWidth="1"/>
    <col min="28" max="28" width="2.29" customWidth="1"/>
    <col min="29" max="29" width="2.29" customWidth="1"/>
    <col min="30" max="30" width="2.29" customWidth="1"/>
    <col min="31" max="31" width="2.29" customWidth="1"/>
    <col min="32" max="32" width="2.29" customWidth="1"/>
    <col min="33" max="33" width="2.29" customWidth="1"/>
    <col min="34" max="34" width="2.86" customWidth="1"/>
    <col min="35" max="35" width="27.14" customWidth="1"/>
    <col min="36" max="36" width="2.14" customWidth="1"/>
    <col min="37" max="37" width="2.14" customWidth="1"/>
    <col min="38" max="38" width="7.14" customWidth="1"/>
    <col min="39" max="39" width="2.86" customWidth="1"/>
    <col min="40" max="40" width="11.43" customWidth="1"/>
    <col min="41" max="41" width="6.43" customWidth="1"/>
    <col min="42" max="42" width="3.57" customWidth="1"/>
    <col min="43" max="43" width="13.43" hidden="1" customWidth="1"/>
    <col min="44" max="44" width="11.71" customWidth="1"/>
    <col min="45" max="45" width="22.14" hidden="1" customWidth="1"/>
    <col min="46" max="46" width="22.14" hidden="1" customWidth="1"/>
    <col min="47" max="47" width="22.14" hidden="1" customWidth="1"/>
    <col min="48" max="48" width="18.57" hidden="1" customWidth="1"/>
    <col min="49" max="49" width="18.57" hidden="1" customWidth="1"/>
    <col min="50" max="50" width="21.43" hidden="1" customWidth="1"/>
    <col min="51" max="51" width="21.43" hidden="1" customWidth="1"/>
    <col min="52" max="52" width="18.57" hidden="1" customWidth="1"/>
    <col min="53" max="53" width="16.43" hidden="1" customWidth="1"/>
    <col min="54" max="54" width="21.43" hidden="1" customWidth="1"/>
    <col min="55" max="55" width="18.57" hidden="1" customWidth="1"/>
    <col min="56" max="56" width="16.43" hidden="1" customWidth="1"/>
    <col min="57" max="57" width="57" customWidth="1"/>
    <col min="71" max="71" width="9.14" hidden="1"/>
    <col min="72" max="72" width="9.14" hidden="1"/>
    <col min="73" max="73" width="9.14" hidden="1"/>
    <col min="74" max="74" width="9.14" hidden="1"/>
    <col min="75" max="75" width="9.14" hidden="1"/>
    <col min="76" max="76" width="9.14" hidden="1"/>
    <col min="77" max="77" width="9.14" hidden="1"/>
    <col min="78" max="78" width="9.14" hidden="1"/>
    <col min="79" max="79" width="9.14" hidden="1"/>
    <col min="80" max="80" width="9.14" hidden="1"/>
    <col min="81" max="81" width="9.14" hidden="1"/>
    <col min="82" max="82" width="9.14" hidden="1"/>
    <col min="83" max="83" width="9.14" hidden="1"/>
    <col min="84" max="84" width="9.14" hidden="1"/>
    <col min="85" max="85" width="9.14" hidden="1"/>
    <col min="86" max="86" width="9.14" hidden="1"/>
    <col min="87" max="87" width="9.14" hidden="1"/>
    <col min="88" max="88" width="9.14" hidden="1"/>
    <col min="89" max="89" width="9.14" hidden="1"/>
    <col min="90" max="90" width="9.14" hidden="1"/>
    <col min="91" max="91" width="9.14" hidden="1"/>
  </cols>
  <sheetData>
    <row r="1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ht="36.96" customHeight="1">
      <c r="AR2"/>
      <c r="BS2" s="13" t="s">
        <v>6</v>
      </c>
      <c r="BT2" s="13" t="s">
        <v>7</v>
      </c>
    </row>
    <row r="3" ht="6.96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ht="24.96" customHeight="1">
      <c r="B4" s="17"/>
      <c r="C4" s="18"/>
      <c r="D4" s="19" t="s">
        <v>9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6"/>
      <c r="AS4" s="20" t="s">
        <v>10</v>
      </c>
      <c r="BE4" s="21" t="s">
        <v>11</v>
      </c>
      <c r="BS4" s="13" t="s">
        <v>12</v>
      </c>
    </row>
    <row r="5" ht="12" customHeight="1">
      <c r="B5" s="17"/>
      <c r="C5" s="18"/>
      <c r="D5" s="22" t="s">
        <v>13</v>
      </c>
      <c r="E5" s="18"/>
      <c r="F5" s="18"/>
      <c r="G5" s="18"/>
      <c r="H5" s="18"/>
      <c r="I5" s="18"/>
      <c r="J5" s="18"/>
      <c r="K5" s="23" t="s">
        <v>14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6"/>
      <c r="BE5" s="24" t="s">
        <v>15</v>
      </c>
      <c r="BS5" s="13" t="s">
        <v>6</v>
      </c>
    </row>
    <row r="6" ht="36.96" customHeight="1">
      <c r="B6" s="17"/>
      <c r="C6" s="18"/>
      <c r="D6" s="25" t="s">
        <v>16</v>
      </c>
      <c r="E6" s="18"/>
      <c r="F6" s="18"/>
      <c r="G6" s="18"/>
      <c r="H6" s="18"/>
      <c r="I6" s="18"/>
      <c r="J6" s="18"/>
      <c r="K6" s="26" t="s">
        <v>17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6"/>
      <c r="BE6" s="27"/>
      <c r="BS6" s="13" t="s">
        <v>6</v>
      </c>
    </row>
    <row r="7" ht="12" customHeight="1">
      <c r="B7" s="17"/>
      <c r="C7" s="18"/>
      <c r="D7" s="28" t="s">
        <v>18</v>
      </c>
      <c r="E7" s="18"/>
      <c r="F7" s="18"/>
      <c r="G7" s="18"/>
      <c r="H7" s="18"/>
      <c r="I7" s="18"/>
      <c r="J7" s="18"/>
      <c r="K7" s="23" t="s">
        <v>1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8" t="s">
        <v>19</v>
      </c>
      <c r="AL7" s="18"/>
      <c r="AM7" s="18"/>
      <c r="AN7" s="23" t="s">
        <v>1</v>
      </c>
      <c r="AO7" s="18"/>
      <c r="AP7" s="18"/>
      <c r="AQ7" s="18"/>
      <c r="AR7" s="16"/>
      <c r="BE7" s="27"/>
      <c r="BS7" s="13" t="s">
        <v>6</v>
      </c>
    </row>
    <row r="8" ht="12" customHeight="1">
      <c r="B8" s="17"/>
      <c r="C8" s="18"/>
      <c r="D8" s="28" t="s">
        <v>20</v>
      </c>
      <c r="E8" s="18"/>
      <c r="F8" s="18"/>
      <c r="G8" s="18"/>
      <c r="H8" s="18"/>
      <c r="I8" s="18"/>
      <c r="J8" s="18"/>
      <c r="K8" s="23" t="s">
        <v>21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8" t="s">
        <v>22</v>
      </c>
      <c r="AL8" s="18"/>
      <c r="AM8" s="18"/>
      <c r="AN8" s="29" t="s">
        <v>23</v>
      </c>
      <c r="AO8" s="18"/>
      <c r="AP8" s="18"/>
      <c r="AQ8" s="18"/>
      <c r="AR8" s="16"/>
      <c r="BE8" s="27"/>
      <c r="BS8" s="13" t="s">
        <v>6</v>
      </c>
    </row>
    <row r="9" ht="14.4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6"/>
      <c r="BE9" s="27"/>
      <c r="BS9" s="13" t="s">
        <v>6</v>
      </c>
    </row>
    <row r="10" ht="12" customHeight="1">
      <c r="B10" s="17"/>
      <c r="C10" s="18"/>
      <c r="D10" s="28" t="s">
        <v>24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8" t="s">
        <v>25</v>
      </c>
      <c r="AL10" s="18"/>
      <c r="AM10" s="18"/>
      <c r="AN10" s="23" t="s">
        <v>1</v>
      </c>
      <c r="AO10" s="18"/>
      <c r="AP10" s="18"/>
      <c r="AQ10" s="18"/>
      <c r="AR10" s="16"/>
      <c r="BE10" s="27"/>
      <c r="BS10" s="13" t="s">
        <v>6</v>
      </c>
    </row>
    <row r="11" ht="18.48" customHeight="1">
      <c r="B11" s="17"/>
      <c r="C11" s="18"/>
      <c r="D11" s="18"/>
      <c r="E11" s="23" t="s">
        <v>26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8" t="s">
        <v>27</v>
      </c>
      <c r="AL11" s="18"/>
      <c r="AM11" s="18"/>
      <c r="AN11" s="23" t="s">
        <v>1</v>
      </c>
      <c r="AO11" s="18"/>
      <c r="AP11" s="18"/>
      <c r="AQ11" s="18"/>
      <c r="AR11" s="16"/>
      <c r="BE11" s="27"/>
      <c r="BS11" s="13" t="s">
        <v>6</v>
      </c>
    </row>
    <row r="12" ht="6.96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6"/>
      <c r="BE12" s="27"/>
      <c r="BS12" s="13" t="s">
        <v>6</v>
      </c>
    </row>
    <row r="13" ht="12" customHeight="1">
      <c r="B13" s="17"/>
      <c r="C13" s="18"/>
      <c r="D13" s="28" t="s">
        <v>28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8" t="s">
        <v>25</v>
      </c>
      <c r="AL13" s="18"/>
      <c r="AM13" s="18"/>
      <c r="AN13" s="30" t="s">
        <v>29</v>
      </c>
      <c r="AO13" s="18"/>
      <c r="AP13" s="18"/>
      <c r="AQ13" s="18"/>
      <c r="AR13" s="16"/>
      <c r="BE13" s="27"/>
      <c r="BS13" s="13" t="s">
        <v>6</v>
      </c>
    </row>
    <row r="14">
      <c r="B14" s="17"/>
      <c r="C14" s="18"/>
      <c r="D14" s="18"/>
      <c r="E14" s="30" t="s">
        <v>29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27</v>
      </c>
      <c r="AL14" s="18"/>
      <c r="AM14" s="18"/>
      <c r="AN14" s="30" t="s">
        <v>29</v>
      </c>
      <c r="AO14" s="18"/>
      <c r="AP14" s="18"/>
      <c r="AQ14" s="18"/>
      <c r="AR14" s="16"/>
      <c r="BE14" s="27"/>
      <c r="BS14" s="13" t="s">
        <v>6</v>
      </c>
    </row>
    <row r="15" ht="6.96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6"/>
      <c r="BE15" s="27"/>
      <c r="BS15" s="13" t="s">
        <v>4</v>
      </c>
    </row>
    <row r="16" ht="12" customHeight="1">
      <c r="B16" s="17"/>
      <c r="C16" s="18"/>
      <c r="D16" s="28" t="s">
        <v>30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8" t="s">
        <v>25</v>
      </c>
      <c r="AL16" s="18"/>
      <c r="AM16" s="18"/>
      <c r="AN16" s="23" t="s">
        <v>31</v>
      </c>
      <c r="AO16" s="18"/>
      <c r="AP16" s="18"/>
      <c r="AQ16" s="18"/>
      <c r="AR16" s="16"/>
      <c r="BE16" s="27"/>
      <c r="BS16" s="13" t="s">
        <v>4</v>
      </c>
    </row>
    <row r="17" ht="18.48" customHeight="1">
      <c r="B17" s="17"/>
      <c r="C17" s="18"/>
      <c r="D17" s="18"/>
      <c r="E17" s="23" t="s">
        <v>32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8" t="s">
        <v>27</v>
      </c>
      <c r="AL17" s="18"/>
      <c r="AM17" s="18"/>
      <c r="AN17" s="23" t="s">
        <v>33</v>
      </c>
      <c r="AO17" s="18"/>
      <c r="AP17" s="18"/>
      <c r="AQ17" s="18"/>
      <c r="AR17" s="16"/>
      <c r="BE17" s="27"/>
      <c r="BS17" s="13" t="s">
        <v>34</v>
      </c>
    </row>
    <row r="18" ht="6.96" customHeigh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6"/>
      <c r="BE18" s="27"/>
      <c r="BS18" s="13" t="s">
        <v>6</v>
      </c>
    </row>
    <row r="19" ht="12" customHeight="1">
      <c r="B19" s="17"/>
      <c r="C19" s="18"/>
      <c r="D19" s="28" t="s">
        <v>35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8" t="s">
        <v>25</v>
      </c>
      <c r="AL19" s="18"/>
      <c r="AM19" s="18"/>
      <c r="AN19" s="23" t="s">
        <v>1</v>
      </c>
      <c r="AO19" s="18"/>
      <c r="AP19" s="18"/>
      <c r="AQ19" s="18"/>
      <c r="AR19" s="16"/>
      <c r="BE19" s="27"/>
      <c r="BS19" s="13" t="s">
        <v>6</v>
      </c>
    </row>
    <row r="20" ht="18.48" customHeight="1">
      <c r="B20" s="17"/>
      <c r="C20" s="18"/>
      <c r="D20" s="18"/>
      <c r="E20" s="23" t="s">
        <v>36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8" t="s">
        <v>27</v>
      </c>
      <c r="AL20" s="18"/>
      <c r="AM20" s="18"/>
      <c r="AN20" s="23" t="s">
        <v>1</v>
      </c>
      <c r="AO20" s="18"/>
      <c r="AP20" s="18"/>
      <c r="AQ20" s="18"/>
      <c r="AR20" s="16"/>
      <c r="BE20" s="27"/>
      <c r="BS20" s="13" t="s">
        <v>34</v>
      </c>
    </row>
    <row r="21" ht="6.96" customHeight="1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6"/>
      <c r="BE21" s="27"/>
    </row>
    <row r="22" ht="12" customHeight="1">
      <c r="B22" s="17"/>
      <c r="C22" s="18"/>
      <c r="D22" s="28" t="s">
        <v>37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6"/>
      <c r="BE22" s="27"/>
    </row>
    <row r="23" ht="14.4" customHeight="1">
      <c r="B23" s="17"/>
      <c r="C23" s="18"/>
      <c r="D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18"/>
      <c r="AP23" s="18"/>
      <c r="AQ23" s="18"/>
      <c r="AR23" s="16"/>
      <c r="BE23" s="27"/>
    </row>
    <row r="24" ht="6.96" customHeight="1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6"/>
      <c r="BE24" s="27"/>
    </row>
    <row r="25" ht="6.96" customHeight="1">
      <c r="B25" s="17"/>
      <c r="C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18"/>
      <c r="AQ25" s="18"/>
      <c r="AR25" s="16"/>
      <c r="BE25" s="27"/>
    </row>
    <row r="26" s="1" customFormat="1" ht="25.92" customHeight="1">
      <c r="B26" s="34"/>
      <c r="C26" s="35"/>
      <c r="D26" s="36" t="s">
        <v>38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5"/>
      <c r="AQ26" s="35"/>
      <c r="AR26" s="39"/>
      <c r="BE26" s="27"/>
    </row>
    <row r="27" s="1" customFormat="1" ht="6.96" customHeight="1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9"/>
      <c r="BE27" s="27"/>
    </row>
    <row r="28" s="1" customFormat="1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40" t="s">
        <v>39</v>
      </c>
      <c r="M28" s="40"/>
      <c r="N28" s="40"/>
      <c r="O28" s="40"/>
      <c r="P28" s="40"/>
      <c r="Q28" s="35"/>
      <c r="R28" s="35"/>
      <c r="S28" s="35"/>
      <c r="T28" s="35"/>
      <c r="U28" s="35"/>
      <c r="V28" s="35"/>
      <c r="W28" s="40" t="s">
        <v>40</v>
      </c>
      <c r="X28" s="40"/>
      <c r="Y28" s="40"/>
      <c r="Z28" s="40"/>
      <c r="AA28" s="40"/>
      <c r="AB28" s="40"/>
      <c r="AC28" s="40"/>
      <c r="AD28" s="40"/>
      <c r="AE28" s="40"/>
      <c r="AF28" s="35"/>
      <c r="AG28" s="35"/>
      <c r="AH28" s="35"/>
      <c r="AI28" s="35"/>
      <c r="AJ28" s="35"/>
      <c r="AK28" s="40" t="s">
        <v>41</v>
      </c>
      <c r="AL28" s="40"/>
      <c r="AM28" s="40"/>
      <c r="AN28" s="40"/>
      <c r="AO28" s="40"/>
      <c r="AP28" s="35"/>
      <c r="AQ28" s="35"/>
      <c r="AR28" s="39"/>
      <c r="BE28" s="27"/>
    </row>
    <row r="29" s="2" customFormat="1" ht="14.4" customHeight="1">
      <c r="B29" s="41"/>
      <c r="C29" s="42"/>
      <c r="D29" s="28" t="s">
        <v>42</v>
      </c>
      <c r="E29" s="42"/>
      <c r="F29" s="28" t="s">
        <v>43</v>
      </c>
      <c r="G29" s="42"/>
      <c r="H29" s="42"/>
      <c r="I29" s="42"/>
      <c r="J29" s="42"/>
      <c r="K29" s="42"/>
      <c r="L29" s="43">
        <v>0.20999999999999999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4">
        <f>ROUND(AZ94, 2)</f>
        <v>0</v>
      </c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4">
        <f>ROUND(AV94, 2)</f>
        <v>0</v>
      </c>
      <c r="AL29" s="42"/>
      <c r="AM29" s="42"/>
      <c r="AN29" s="42"/>
      <c r="AO29" s="42"/>
      <c r="AP29" s="42"/>
      <c r="AQ29" s="42"/>
      <c r="AR29" s="45"/>
      <c r="BE29" s="46"/>
    </row>
    <row r="30" s="2" customFormat="1" ht="14.4" customHeight="1">
      <c r="B30" s="41"/>
      <c r="C30" s="42"/>
      <c r="D30" s="42"/>
      <c r="E30" s="42"/>
      <c r="F30" s="28" t="s">
        <v>44</v>
      </c>
      <c r="G30" s="42"/>
      <c r="H30" s="42"/>
      <c r="I30" s="42"/>
      <c r="J30" s="42"/>
      <c r="K30" s="42"/>
      <c r="L30" s="43">
        <v>0.14999999999999999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4">
        <f>ROUND(BA94, 2)</f>
        <v>0</v>
      </c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4">
        <f>ROUND(AW94, 2)</f>
        <v>0</v>
      </c>
      <c r="AL30" s="42"/>
      <c r="AM30" s="42"/>
      <c r="AN30" s="42"/>
      <c r="AO30" s="42"/>
      <c r="AP30" s="42"/>
      <c r="AQ30" s="42"/>
      <c r="AR30" s="45"/>
      <c r="BE30" s="46"/>
    </row>
    <row r="31" hidden="1" s="2" customFormat="1" ht="14.4" customHeight="1">
      <c r="B31" s="41"/>
      <c r="C31" s="42"/>
      <c r="D31" s="42"/>
      <c r="E31" s="42"/>
      <c r="F31" s="28" t="s">
        <v>45</v>
      </c>
      <c r="G31" s="42"/>
      <c r="H31" s="42"/>
      <c r="I31" s="42"/>
      <c r="J31" s="42"/>
      <c r="K31" s="42"/>
      <c r="L31" s="43">
        <v>0.20999999999999999</v>
      </c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4">
        <f>ROUND(BB94, 2)</f>
        <v>0</v>
      </c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4">
        <v>0</v>
      </c>
      <c r="AL31" s="42"/>
      <c r="AM31" s="42"/>
      <c r="AN31" s="42"/>
      <c r="AO31" s="42"/>
      <c r="AP31" s="42"/>
      <c r="AQ31" s="42"/>
      <c r="AR31" s="45"/>
      <c r="BE31" s="46"/>
    </row>
    <row r="32" hidden="1" s="2" customFormat="1" ht="14.4" customHeight="1">
      <c r="B32" s="41"/>
      <c r="C32" s="42"/>
      <c r="D32" s="42"/>
      <c r="E32" s="42"/>
      <c r="F32" s="28" t="s">
        <v>46</v>
      </c>
      <c r="G32" s="42"/>
      <c r="H32" s="42"/>
      <c r="I32" s="42"/>
      <c r="J32" s="42"/>
      <c r="K32" s="42"/>
      <c r="L32" s="43">
        <v>0.14999999999999999</v>
      </c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4">
        <f>ROUND(BC94, 2)</f>
        <v>0</v>
      </c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4">
        <v>0</v>
      </c>
      <c r="AL32" s="42"/>
      <c r="AM32" s="42"/>
      <c r="AN32" s="42"/>
      <c r="AO32" s="42"/>
      <c r="AP32" s="42"/>
      <c r="AQ32" s="42"/>
      <c r="AR32" s="45"/>
      <c r="BE32" s="46"/>
    </row>
    <row r="33" hidden="1" s="2" customFormat="1" ht="14.4" customHeight="1">
      <c r="B33" s="41"/>
      <c r="C33" s="42"/>
      <c r="D33" s="42"/>
      <c r="E33" s="42"/>
      <c r="F33" s="28" t="s">
        <v>47</v>
      </c>
      <c r="G33" s="42"/>
      <c r="H33" s="42"/>
      <c r="I33" s="42"/>
      <c r="J33" s="42"/>
      <c r="K33" s="42"/>
      <c r="L33" s="43">
        <v>0</v>
      </c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4">
        <f>ROUND(BD94, 2)</f>
        <v>0</v>
      </c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4">
        <v>0</v>
      </c>
      <c r="AL33" s="42"/>
      <c r="AM33" s="42"/>
      <c r="AN33" s="42"/>
      <c r="AO33" s="42"/>
      <c r="AP33" s="42"/>
      <c r="AQ33" s="42"/>
      <c r="AR33" s="45"/>
      <c r="BE33" s="46"/>
    </row>
    <row r="34" s="1" customFormat="1" ht="6.96" customHeight="1"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9"/>
      <c r="BE34" s="27"/>
    </row>
    <row r="35" s="1" customFormat="1" ht="25.92" customHeight="1">
      <c r="B35" s="34"/>
      <c r="C35" s="47"/>
      <c r="D35" s="48" t="s">
        <v>48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49</v>
      </c>
      <c r="U35" s="49"/>
      <c r="V35" s="49"/>
      <c r="W35" s="49"/>
      <c r="X35" s="51" t="s">
        <v>50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9"/>
    </row>
    <row r="36" s="1" customFormat="1" ht="6.96" customHeight="1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9"/>
    </row>
    <row r="37" s="1" customFormat="1" ht="14.4" customHeight="1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9"/>
    </row>
    <row r="38" ht="14.4" customHeight="1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6"/>
    </row>
    <row r="39" ht="14.4" customHeight="1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6"/>
    </row>
    <row r="40" ht="14.4" customHeight="1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6"/>
    </row>
    <row r="41" ht="14.4" customHeight="1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6"/>
    </row>
    <row r="42" ht="14.4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6"/>
    </row>
    <row r="43" ht="14.4" customHeight="1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6"/>
    </row>
    <row r="44" ht="14.4" customHeight="1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6"/>
    </row>
    <row r="45" ht="14.4" customHeight="1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6"/>
    </row>
    <row r="46" ht="14.4" customHeight="1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6"/>
    </row>
    <row r="47" ht="14.4" customHeight="1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6"/>
    </row>
    <row r="48" ht="14.4" customHeight="1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6"/>
    </row>
    <row r="49" s="1" customFormat="1" ht="14.4" customHeight="1">
      <c r="B49" s="34"/>
      <c r="C49" s="35"/>
      <c r="D49" s="54" t="s">
        <v>51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52</v>
      </c>
      <c r="AI49" s="55"/>
      <c r="AJ49" s="55"/>
      <c r="AK49" s="55"/>
      <c r="AL49" s="55"/>
      <c r="AM49" s="55"/>
      <c r="AN49" s="55"/>
      <c r="AO49" s="55"/>
      <c r="AP49" s="35"/>
      <c r="AQ49" s="35"/>
      <c r="AR49" s="39"/>
    </row>
    <row r="50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6"/>
    </row>
    <row r="51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6"/>
    </row>
    <row r="52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6"/>
    </row>
    <row r="53"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6"/>
    </row>
    <row r="54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6"/>
    </row>
    <row r="55"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6"/>
    </row>
    <row r="56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6"/>
    </row>
    <row r="57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6"/>
    </row>
    <row r="58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6"/>
    </row>
    <row r="59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6"/>
    </row>
    <row r="60" s="1" customFormat="1">
      <c r="B60" s="34"/>
      <c r="C60" s="35"/>
      <c r="D60" s="56" t="s">
        <v>53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6" t="s">
        <v>54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6" t="s">
        <v>53</v>
      </c>
      <c r="AI60" s="37"/>
      <c r="AJ60" s="37"/>
      <c r="AK60" s="37"/>
      <c r="AL60" s="37"/>
      <c r="AM60" s="56" t="s">
        <v>54</v>
      </c>
      <c r="AN60" s="37"/>
      <c r="AO60" s="37"/>
      <c r="AP60" s="35"/>
      <c r="AQ60" s="35"/>
      <c r="AR60" s="39"/>
    </row>
    <row r="61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6"/>
    </row>
    <row r="62"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6"/>
    </row>
    <row r="63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6"/>
    </row>
    <row r="64" s="1" customFormat="1">
      <c r="B64" s="34"/>
      <c r="C64" s="35"/>
      <c r="D64" s="54" t="s">
        <v>55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4" t="s">
        <v>56</v>
      </c>
      <c r="AI64" s="55"/>
      <c r="AJ64" s="55"/>
      <c r="AK64" s="55"/>
      <c r="AL64" s="55"/>
      <c r="AM64" s="55"/>
      <c r="AN64" s="55"/>
      <c r="AO64" s="55"/>
      <c r="AP64" s="35"/>
      <c r="AQ64" s="35"/>
      <c r="AR64" s="39"/>
    </row>
    <row r="65"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6"/>
    </row>
    <row r="66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6"/>
    </row>
    <row r="67"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6"/>
    </row>
    <row r="68"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6"/>
    </row>
    <row r="69"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6"/>
    </row>
    <row r="70"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6"/>
    </row>
    <row r="71"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6"/>
    </row>
    <row r="72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6"/>
    </row>
    <row r="73"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6"/>
    </row>
    <row r="74"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6"/>
    </row>
    <row r="75" s="1" customFormat="1">
      <c r="B75" s="34"/>
      <c r="C75" s="35"/>
      <c r="D75" s="56" t="s">
        <v>53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6" t="s">
        <v>54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6" t="s">
        <v>53</v>
      </c>
      <c r="AI75" s="37"/>
      <c r="AJ75" s="37"/>
      <c r="AK75" s="37"/>
      <c r="AL75" s="37"/>
      <c r="AM75" s="56" t="s">
        <v>54</v>
      </c>
      <c r="AN75" s="37"/>
      <c r="AO75" s="37"/>
      <c r="AP75" s="35"/>
      <c r="AQ75" s="35"/>
      <c r="AR75" s="39"/>
    </row>
    <row r="76" s="1" customFormat="1"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9"/>
    </row>
    <row r="77" s="1" customFormat="1" ht="6.96" customHeight="1"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9"/>
    </row>
    <row r="81" s="1" customFormat="1" ht="6.96" customHeight="1"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9"/>
    </row>
    <row r="82" s="1" customFormat="1" ht="24.96" customHeight="1">
      <c r="B82" s="34"/>
      <c r="C82" s="19" t="s">
        <v>57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9"/>
    </row>
    <row r="83" s="1" customFormat="1" ht="6.96" customHeight="1"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9"/>
    </row>
    <row r="84" s="3" customFormat="1" ht="12" customHeight="1">
      <c r="B84" s="61"/>
      <c r="C84" s="28" t="s">
        <v>13</v>
      </c>
      <c r="D84" s="62"/>
      <c r="E84" s="62"/>
      <c r="F84" s="62"/>
      <c r="G84" s="62"/>
      <c r="H84" s="62"/>
      <c r="I84" s="62"/>
      <c r="J84" s="62"/>
      <c r="K84" s="62"/>
      <c r="L84" s="62" t="str">
        <f>K5</f>
        <v>HR</v>
      </c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3"/>
    </row>
    <row r="85" s="4" customFormat="1" ht="36.96" customHeight="1">
      <c r="B85" s="64"/>
      <c r="C85" s="65" t="s">
        <v>16</v>
      </c>
      <c r="D85" s="66"/>
      <c r="E85" s="66"/>
      <c r="F85" s="66"/>
      <c r="G85" s="66"/>
      <c r="H85" s="66"/>
      <c r="I85" s="66"/>
      <c r="J85" s="66"/>
      <c r="K85" s="66"/>
      <c r="L85" s="67" t="str">
        <f>K6</f>
        <v>Propustek ev.č. P3 přes místní potok v obci Hrádek u č.p. 303</v>
      </c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8"/>
    </row>
    <row r="86" s="1" customFormat="1" ht="6.96" customHeight="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9"/>
    </row>
    <row r="87" s="1" customFormat="1" ht="12" customHeight="1">
      <c r="B87" s="34"/>
      <c r="C87" s="28" t="s">
        <v>20</v>
      </c>
      <c r="D87" s="35"/>
      <c r="E87" s="35"/>
      <c r="F87" s="35"/>
      <c r="G87" s="35"/>
      <c r="H87" s="35"/>
      <c r="I87" s="35"/>
      <c r="J87" s="35"/>
      <c r="K87" s="35"/>
      <c r="L87" s="69" t="str">
        <f>IF(K8="","",K8)</f>
        <v xml:space="preserve"> 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22</v>
      </c>
      <c r="AJ87" s="35"/>
      <c r="AK87" s="35"/>
      <c r="AL87" s="35"/>
      <c r="AM87" s="70" t="str">
        <f>IF(AN8= "","",AN8)</f>
        <v>26. 2. 2019</v>
      </c>
      <c r="AN87" s="70"/>
      <c r="AO87" s="35"/>
      <c r="AP87" s="35"/>
      <c r="AQ87" s="35"/>
      <c r="AR87" s="39"/>
    </row>
    <row r="88" s="1" customFormat="1" ht="6.96" customHeight="1"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9"/>
    </row>
    <row r="89" s="1" customFormat="1" ht="26.4" customHeight="1">
      <c r="B89" s="34"/>
      <c r="C89" s="28" t="s">
        <v>24</v>
      </c>
      <c r="D89" s="35"/>
      <c r="E89" s="35"/>
      <c r="F89" s="35"/>
      <c r="G89" s="35"/>
      <c r="H89" s="35"/>
      <c r="I89" s="35"/>
      <c r="J89" s="35"/>
      <c r="K89" s="35"/>
      <c r="L89" s="62" t="str">
        <f>IF(E11= "","",E11)</f>
        <v>Strojírny a stavby Třinec, a.s.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30</v>
      </c>
      <c r="AJ89" s="35"/>
      <c r="AK89" s="35"/>
      <c r="AL89" s="35"/>
      <c r="AM89" s="71" t="str">
        <f>IF(E17="","",E17)</f>
        <v>Ing. Pavel Kurečka MOSTY s.r.o.</v>
      </c>
      <c r="AN89" s="62"/>
      <c r="AO89" s="62"/>
      <c r="AP89" s="62"/>
      <c r="AQ89" s="35"/>
      <c r="AR89" s="39"/>
      <c r="AS89" s="72" t="s">
        <v>58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</row>
    <row r="90" s="1" customFormat="1" ht="15.6" customHeight="1">
      <c r="B90" s="34"/>
      <c r="C90" s="28" t="s">
        <v>28</v>
      </c>
      <c r="D90" s="35"/>
      <c r="E90" s="35"/>
      <c r="F90" s="35"/>
      <c r="G90" s="35"/>
      <c r="H90" s="35"/>
      <c r="I90" s="35"/>
      <c r="J90" s="35"/>
      <c r="K90" s="35"/>
      <c r="L90" s="62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35</v>
      </c>
      <c r="AJ90" s="35"/>
      <c r="AK90" s="35"/>
      <c r="AL90" s="35"/>
      <c r="AM90" s="71" t="str">
        <f>IF(E20="","",E20)</f>
        <v>Kurečková</v>
      </c>
      <c r="AN90" s="62"/>
      <c r="AO90" s="62"/>
      <c r="AP90" s="62"/>
      <c r="AQ90" s="35"/>
      <c r="AR90" s="39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</row>
    <row r="91" s="1" customFormat="1" ht="10.8" customHeight="1"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9"/>
      <c r="AS91" s="80"/>
      <c r="AT91" s="81"/>
      <c r="AU91" s="82"/>
      <c r="AV91" s="82"/>
      <c r="AW91" s="82"/>
      <c r="AX91" s="82"/>
      <c r="AY91" s="82"/>
      <c r="AZ91" s="82"/>
      <c r="BA91" s="82"/>
      <c r="BB91" s="82"/>
      <c r="BC91" s="82"/>
      <c r="BD91" s="83"/>
    </row>
    <row r="92" s="1" customFormat="1" ht="29.28" customHeight="1">
      <c r="B92" s="34"/>
      <c r="C92" s="84" t="s">
        <v>59</v>
      </c>
      <c r="D92" s="85"/>
      <c r="E92" s="85"/>
      <c r="F92" s="85"/>
      <c r="G92" s="85"/>
      <c r="H92" s="86"/>
      <c r="I92" s="87" t="s">
        <v>60</v>
      </c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8" t="s">
        <v>61</v>
      </c>
      <c r="AH92" s="85"/>
      <c r="AI92" s="85"/>
      <c r="AJ92" s="85"/>
      <c r="AK92" s="85"/>
      <c r="AL92" s="85"/>
      <c r="AM92" s="85"/>
      <c r="AN92" s="87" t="s">
        <v>62</v>
      </c>
      <c r="AO92" s="85"/>
      <c r="AP92" s="89"/>
      <c r="AQ92" s="90" t="s">
        <v>63</v>
      </c>
      <c r="AR92" s="39"/>
      <c r="AS92" s="91" t="s">
        <v>64</v>
      </c>
      <c r="AT92" s="92" t="s">
        <v>65</v>
      </c>
      <c r="AU92" s="92" t="s">
        <v>66</v>
      </c>
      <c r="AV92" s="92" t="s">
        <v>67</v>
      </c>
      <c r="AW92" s="92" t="s">
        <v>68</v>
      </c>
      <c r="AX92" s="92" t="s">
        <v>69</v>
      </c>
      <c r="AY92" s="92" t="s">
        <v>70</v>
      </c>
      <c r="AZ92" s="92" t="s">
        <v>71</v>
      </c>
      <c r="BA92" s="92" t="s">
        <v>72</v>
      </c>
      <c r="BB92" s="92" t="s">
        <v>73</v>
      </c>
      <c r="BC92" s="92" t="s">
        <v>74</v>
      </c>
      <c r="BD92" s="93" t="s">
        <v>75</v>
      </c>
    </row>
    <row r="93" s="1" customFormat="1" ht="10.8" customHeight="1"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9"/>
      <c r="AS93" s="94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6"/>
    </row>
    <row r="94" s="5" customFormat="1" ht="32.4" customHeight="1">
      <c r="B94" s="97"/>
      <c r="C94" s="98" t="s">
        <v>76</v>
      </c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100">
        <f>ROUND(SUM(AG95:AG96),2)</f>
        <v>0</v>
      </c>
      <c r="AH94" s="100"/>
      <c r="AI94" s="100"/>
      <c r="AJ94" s="100"/>
      <c r="AK94" s="100"/>
      <c r="AL94" s="100"/>
      <c r="AM94" s="100"/>
      <c r="AN94" s="101">
        <f>SUM(AG94,AT94)</f>
        <v>0</v>
      </c>
      <c r="AO94" s="101"/>
      <c r="AP94" s="101"/>
      <c r="AQ94" s="102" t="s">
        <v>1</v>
      </c>
      <c r="AR94" s="103"/>
      <c r="AS94" s="104">
        <f>ROUND(SUM(AS95:AS96),2)</f>
        <v>0</v>
      </c>
      <c r="AT94" s="105">
        <f>ROUND(SUM(AV94:AW94),2)</f>
        <v>0</v>
      </c>
      <c r="AU94" s="106">
        <f>ROUND(SUM(AU95:AU96),5)</f>
        <v>0</v>
      </c>
      <c r="AV94" s="105">
        <f>ROUND(AZ94*L29,2)</f>
        <v>0</v>
      </c>
      <c r="AW94" s="105">
        <f>ROUND(BA94*L30,2)</f>
        <v>0</v>
      </c>
      <c r="AX94" s="105">
        <f>ROUND(BB94*L29,2)</f>
        <v>0</v>
      </c>
      <c r="AY94" s="105">
        <f>ROUND(BC94*L30,2)</f>
        <v>0</v>
      </c>
      <c r="AZ94" s="105">
        <f>ROUND(SUM(AZ95:AZ96),2)</f>
        <v>0</v>
      </c>
      <c r="BA94" s="105">
        <f>ROUND(SUM(BA95:BA96),2)</f>
        <v>0</v>
      </c>
      <c r="BB94" s="105">
        <f>ROUND(SUM(BB95:BB96),2)</f>
        <v>0</v>
      </c>
      <c r="BC94" s="105">
        <f>ROUND(SUM(BC95:BC96),2)</f>
        <v>0</v>
      </c>
      <c r="BD94" s="107">
        <f>ROUND(SUM(BD95:BD96),2)</f>
        <v>0</v>
      </c>
      <c r="BS94" s="108" t="s">
        <v>77</v>
      </c>
      <c r="BT94" s="108" t="s">
        <v>78</v>
      </c>
      <c r="BU94" s="109" t="s">
        <v>79</v>
      </c>
      <c r="BV94" s="108" t="s">
        <v>80</v>
      </c>
      <c r="BW94" s="108" t="s">
        <v>5</v>
      </c>
      <c r="BX94" s="108" t="s">
        <v>81</v>
      </c>
      <c r="CL94" s="108" t="s">
        <v>1</v>
      </c>
    </row>
    <row r="95" s="6" customFormat="1" ht="26.4" customHeight="1">
      <c r="A95" s="110" t="s">
        <v>82</v>
      </c>
      <c r="B95" s="111"/>
      <c r="C95" s="112"/>
      <c r="D95" s="113" t="s">
        <v>83</v>
      </c>
      <c r="E95" s="113"/>
      <c r="F95" s="113"/>
      <c r="G95" s="113"/>
      <c r="H95" s="113"/>
      <c r="I95" s="114"/>
      <c r="J95" s="113" t="s">
        <v>84</v>
      </c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5">
        <f>'000 - 000 - Ostatní a ved...'!J30</f>
        <v>0</v>
      </c>
      <c r="AH95" s="114"/>
      <c r="AI95" s="114"/>
      <c r="AJ95" s="114"/>
      <c r="AK95" s="114"/>
      <c r="AL95" s="114"/>
      <c r="AM95" s="114"/>
      <c r="AN95" s="115">
        <f>SUM(AG95,AT95)</f>
        <v>0</v>
      </c>
      <c r="AO95" s="114"/>
      <c r="AP95" s="114"/>
      <c r="AQ95" s="116" t="s">
        <v>85</v>
      </c>
      <c r="AR95" s="117"/>
      <c r="AS95" s="118">
        <v>0</v>
      </c>
      <c r="AT95" s="119">
        <f>ROUND(SUM(AV95:AW95),2)</f>
        <v>0</v>
      </c>
      <c r="AU95" s="120">
        <f>'000 - 000 - Ostatní a ved...'!P122</f>
        <v>0</v>
      </c>
      <c r="AV95" s="119">
        <f>'000 - 000 - Ostatní a ved...'!J33</f>
        <v>0</v>
      </c>
      <c r="AW95" s="119">
        <f>'000 - 000 - Ostatní a ved...'!J34</f>
        <v>0</v>
      </c>
      <c r="AX95" s="119">
        <f>'000 - 000 - Ostatní a ved...'!J35</f>
        <v>0</v>
      </c>
      <c r="AY95" s="119">
        <f>'000 - 000 - Ostatní a ved...'!J36</f>
        <v>0</v>
      </c>
      <c r="AZ95" s="119">
        <f>'000 - 000 - Ostatní a ved...'!F33</f>
        <v>0</v>
      </c>
      <c r="BA95" s="119">
        <f>'000 - 000 - Ostatní a ved...'!F34</f>
        <v>0</v>
      </c>
      <c r="BB95" s="119">
        <f>'000 - 000 - Ostatní a ved...'!F35</f>
        <v>0</v>
      </c>
      <c r="BC95" s="119">
        <f>'000 - 000 - Ostatní a ved...'!F36</f>
        <v>0</v>
      </c>
      <c r="BD95" s="121">
        <f>'000 - 000 - Ostatní a ved...'!F37</f>
        <v>0</v>
      </c>
      <c r="BT95" s="122" t="s">
        <v>86</v>
      </c>
      <c r="BV95" s="122" t="s">
        <v>80</v>
      </c>
      <c r="BW95" s="122" t="s">
        <v>87</v>
      </c>
      <c r="BX95" s="122" t="s">
        <v>5</v>
      </c>
      <c r="CL95" s="122" t="s">
        <v>1</v>
      </c>
      <c r="CM95" s="122" t="s">
        <v>88</v>
      </c>
    </row>
    <row r="96" s="6" customFormat="1" ht="14.4" customHeight="1">
      <c r="A96" s="110" t="s">
        <v>82</v>
      </c>
      <c r="B96" s="111"/>
      <c r="C96" s="112"/>
      <c r="D96" s="113" t="s">
        <v>89</v>
      </c>
      <c r="E96" s="113"/>
      <c r="F96" s="113"/>
      <c r="G96" s="113"/>
      <c r="H96" s="113"/>
      <c r="I96" s="114"/>
      <c r="J96" s="113" t="s">
        <v>90</v>
      </c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5">
        <f>'SO - SO - Propustek ev.č. P3'!J30</f>
        <v>0</v>
      </c>
      <c r="AH96" s="114"/>
      <c r="AI96" s="114"/>
      <c r="AJ96" s="114"/>
      <c r="AK96" s="114"/>
      <c r="AL96" s="114"/>
      <c r="AM96" s="114"/>
      <c r="AN96" s="115">
        <f>SUM(AG96,AT96)</f>
        <v>0</v>
      </c>
      <c r="AO96" s="114"/>
      <c r="AP96" s="114"/>
      <c r="AQ96" s="116" t="s">
        <v>91</v>
      </c>
      <c r="AR96" s="117"/>
      <c r="AS96" s="123">
        <v>0</v>
      </c>
      <c r="AT96" s="124">
        <f>ROUND(SUM(AV96:AW96),2)</f>
        <v>0</v>
      </c>
      <c r="AU96" s="125">
        <f>'SO - SO - Propustek ev.č. P3'!P127</f>
        <v>0</v>
      </c>
      <c r="AV96" s="124">
        <f>'SO - SO - Propustek ev.č. P3'!J33</f>
        <v>0</v>
      </c>
      <c r="AW96" s="124">
        <f>'SO - SO - Propustek ev.č. P3'!J34</f>
        <v>0</v>
      </c>
      <c r="AX96" s="124">
        <f>'SO - SO - Propustek ev.č. P3'!J35</f>
        <v>0</v>
      </c>
      <c r="AY96" s="124">
        <f>'SO - SO - Propustek ev.č. P3'!J36</f>
        <v>0</v>
      </c>
      <c r="AZ96" s="124">
        <f>'SO - SO - Propustek ev.č. P3'!F33</f>
        <v>0</v>
      </c>
      <c r="BA96" s="124">
        <f>'SO - SO - Propustek ev.č. P3'!F34</f>
        <v>0</v>
      </c>
      <c r="BB96" s="124">
        <f>'SO - SO - Propustek ev.č. P3'!F35</f>
        <v>0</v>
      </c>
      <c r="BC96" s="124">
        <f>'SO - SO - Propustek ev.č. P3'!F36</f>
        <v>0</v>
      </c>
      <c r="BD96" s="126">
        <f>'SO - SO - Propustek ev.č. P3'!F37</f>
        <v>0</v>
      </c>
      <c r="BT96" s="122" t="s">
        <v>86</v>
      </c>
      <c r="BV96" s="122" t="s">
        <v>80</v>
      </c>
      <c r="BW96" s="122" t="s">
        <v>92</v>
      </c>
      <c r="BX96" s="122" t="s">
        <v>5</v>
      </c>
      <c r="CL96" s="122" t="s">
        <v>1</v>
      </c>
      <c r="CM96" s="122" t="s">
        <v>88</v>
      </c>
    </row>
    <row r="97" s="1" customFormat="1" ht="30" customHeight="1"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9"/>
    </row>
    <row r="98" s="1" customFormat="1" ht="6.96" customHeight="1">
      <c r="B98" s="57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39"/>
    </row>
  </sheetData>
  <sheetProtection sheet="1" formatColumns="0" formatRows="0" objects="1" scenarios="1" spinCount="100000" saltValue="+C9kbmb94QRdMetQ127MYPiq80sQMCPK4yKXGNbeWHtFriUNUma2mDHQRuNY67H2U+BSs5vOYyFHXMVi1/k2WA==" hashValue="UiJ2mT0ONA2b3vdXC6yeE/Bm+IRnl9t3uRFzv6VI5u3B5pVLE3VcJWNOoBHY0JKzr0cPVQ7mXr6AnmZFgUd+2A==" algorithmName="SHA-512" password="CC35"/>
  <mergeCells count="46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</mergeCells>
  <hyperlinks>
    <hyperlink ref="A95" location="'000 - 000 - Ostatní a ved...'!C2" display="/"/>
    <hyperlink ref="A96" location="'SO - SO - Propustek ev.č. P3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7.14" customWidth="1"/>
    <col min="2" max="2" width="1.43" customWidth="1"/>
    <col min="3" max="3" width="3.57" customWidth="1"/>
    <col min="4" max="4" width="3.71" customWidth="1"/>
    <col min="5" max="5" width="14.71" customWidth="1"/>
    <col min="6" max="6" width="43.57" customWidth="1"/>
    <col min="7" max="7" width="6" customWidth="1"/>
    <col min="8" max="8" width="9.86" customWidth="1"/>
    <col min="9" max="9" width="17.29" style="127" customWidth="1"/>
    <col min="10" max="10" width="17.29" customWidth="1"/>
    <col min="11" max="11" width="17.29" customWidth="1"/>
    <col min="12" max="12" width="8" customWidth="1"/>
    <col min="13" max="13" width="9.29" hidden="1" customWidth="1"/>
    <col min="14" max="14" width="9.14" hidden="1"/>
    <col min="15" max="15" width="12.14" hidden="1" customWidth="1"/>
    <col min="16" max="16" width="12.14" hidden="1" customWidth="1"/>
    <col min="17" max="17" width="12.14" hidden="1" customWidth="1"/>
    <col min="18" max="18" width="12.14" hidden="1" customWidth="1"/>
    <col min="19" max="19" width="12.14" hidden="1" customWidth="1"/>
    <col min="20" max="20" width="12.14" hidden="1" customWidth="1"/>
    <col min="21" max="21" width="14" hidden="1" customWidth="1"/>
    <col min="22" max="22" width="10.57" customWidth="1"/>
    <col min="23" max="23" width="14" customWidth="1"/>
    <col min="24" max="24" width="10.57" customWidth="1"/>
    <col min="25" max="25" width="12.86" customWidth="1"/>
    <col min="26" max="26" width="9.43" customWidth="1"/>
    <col min="27" max="27" width="12.86" customWidth="1"/>
    <col min="28" max="28" width="14" customWidth="1"/>
    <col min="29" max="29" width="9.43" customWidth="1"/>
    <col min="30" max="30" width="12.86" customWidth="1"/>
    <col min="31" max="31" width="14" customWidth="1"/>
    <col min="44" max="44" width="9.14" hidden="1"/>
    <col min="45" max="45" width="9.14" hidden="1"/>
    <col min="46" max="46" width="9.14" hidden="1"/>
    <col min="47" max="47" width="9.14" hidden="1"/>
    <col min="48" max="48" width="9.14" hidden="1"/>
    <col min="49" max="49" width="9.14" hidden="1"/>
    <col min="50" max="50" width="9.14" hidden="1"/>
    <col min="51" max="51" width="9.14" hidden="1"/>
    <col min="52" max="52" width="9.14" hidden="1"/>
    <col min="53" max="53" width="9.14" hidden="1"/>
    <col min="54" max="54" width="9.14" hidden="1"/>
    <col min="55" max="55" width="9.14" hidden="1"/>
    <col min="56" max="56" width="9.14" hidden="1"/>
    <col min="57" max="57" width="9.14" hidden="1"/>
    <col min="58" max="58" width="9.14" hidden="1"/>
    <col min="59" max="59" width="9.14" hidden="1"/>
    <col min="60" max="60" width="9.14" hidden="1"/>
    <col min="61" max="61" width="9.14" hidden="1"/>
    <col min="62" max="62" width="9.14" hidden="1"/>
    <col min="63" max="63" width="9.14" hidden="1"/>
    <col min="64" max="64" width="9.14" hidden="1"/>
    <col min="65" max="65" width="9.14" hidden="1"/>
  </cols>
  <sheetData>
    <row r="2" ht="36.96" customHeight="1">
      <c r="L2"/>
      <c r="AT2" s="13" t="s">
        <v>87</v>
      </c>
    </row>
    <row r="3" ht="6.96" customHeight="1">
      <c r="B3" s="128"/>
      <c r="C3" s="129"/>
      <c r="D3" s="129"/>
      <c r="E3" s="129"/>
      <c r="F3" s="129"/>
      <c r="G3" s="129"/>
      <c r="H3" s="129"/>
      <c r="I3" s="130"/>
      <c r="J3" s="129"/>
      <c r="K3" s="129"/>
      <c r="L3" s="16"/>
      <c r="AT3" s="13" t="s">
        <v>88</v>
      </c>
    </row>
    <row r="4" ht="24.96" customHeight="1">
      <c r="B4" s="16"/>
      <c r="D4" s="131" t="s">
        <v>93</v>
      </c>
      <c r="L4" s="16"/>
      <c r="M4" s="132" t="s">
        <v>10</v>
      </c>
      <c r="AT4" s="13" t="s">
        <v>4</v>
      </c>
    </row>
    <row r="5" ht="6.96" customHeight="1">
      <c r="B5" s="16"/>
      <c r="L5" s="16"/>
    </row>
    <row r="6" ht="12" customHeight="1">
      <c r="B6" s="16"/>
      <c r="D6" s="133" t="s">
        <v>16</v>
      </c>
      <c r="L6" s="16"/>
    </row>
    <row r="7" ht="14.4" customHeight="1">
      <c r="B7" s="16"/>
      <c r="E7" s="134" t="str">
        <f>'Rekapitulace stavby'!K6</f>
        <v>Propustek ev.č. P3 přes místní potok v obci Hrádek u č.p. 303</v>
      </c>
      <c r="F7" s="133"/>
      <c r="G7" s="133"/>
      <c r="H7" s="133"/>
      <c r="L7" s="16"/>
    </row>
    <row r="8" s="1" customFormat="1" ht="12" customHeight="1">
      <c r="B8" s="39"/>
      <c r="D8" s="133" t="s">
        <v>94</v>
      </c>
      <c r="I8" s="135"/>
      <c r="L8" s="39"/>
    </row>
    <row r="9" s="1" customFormat="1" ht="36.96" customHeight="1">
      <c r="B9" s="39"/>
      <c r="E9" s="136" t="s">
        <v>95</v>
      </c>
      <c r="F9" s="1"/>
      <c r="G9" s="1"/>
      <c r="H9" s="1"/>
      <c r="I9" s="135"/>
      <c r="L9" s="39"/>
    </row>
    <row r="10" s="1" customFormat="1">
      <c r="B10" s="39"/>
      <c r="I10" s="135"/>
      <c r="L10" s="39"/>
    </row>
    <row r="11" s="1" customFormat="1" ht="12" customHeight="1">
      <c r="B11" s="39"/>
      <c r="D11" s="133" t="s">
        <v>18</v>
      </c>
      <c r="F11" s="137" t="s">
        <v>1</v>
      </c>
      <c r="I11" s="138" t="s">
        <v>19</v>
      </c>
      <c r="J11" s="137" t="s">
        <v>1</v>
      </c>
      <c r="L11" s="39"/>
    </row>
    <row r="12" s="1" customFormat="1" ht="12" customHeight="1">
      <c r="B12" s="39"/>
      <c r="D12" s="133" t="s">
        <v>20</v>
      </c>
      <c r="F12" s="137" t="s">
        <v>21</v>
      </c>
      <c r="I12" s="138" t="s">
        <v>22</v>
      </c>
      <c r="J12" s="139" t="str">
        <f>'Rekapitulace stavby'!AN8</f>
        <v>26. 2. 2019</v>
      </c>
      <c r="L12" s="39"/>
    </row>
    <row r="13" s="1" customFormat="1" ht="10.8" customHeight="1">
      <c r="B13" s="39"/>
      <c r="I13" s="135"/>
      <c r="L13" s="39"/>
    </row>
    <row r="14" s="1" customFormat="1" ht="12" customHeight="1">
      <c r="B14" s="39"/>
      <c r="D14" s="133" t="s">
        <v>24</v>
      </c>
      <c r="I14" s="138" t="s">
        <v>25</v>
      </c>
      <c r="J14" s="137" t="s">
        <v>1</v>
      </c>
      <c r="L14" s="39"/>
    </row>
    <row r="15" s="1" customFormat="1" ht="18" customHeight="1">
      <c r="B15" s="39"/>
      <c r="E15" s="137" t="s">
        <v>26</v>
      </c>
      <c r="I15" s="138" t="s">
        <v>27</v>
      </c>
      <c r="J15" s="137" t="s">
        <v>1</v>
      </c>
      <c r="L15" s="39"/>
    </row>
    <row r="16" s="1" customFormat="1" ht="6.96" customHeight="1">
      <c r="B16" s="39"/>
      <c r="I16" s="135"/>
      <c r="L16" s="39"/>
    </row>
    <row r="17" s="1" customFormat="1" ht="12" customHeight="1">
      <c r="B17" s="39"/>
      <c r="D17" s="133" t="s">
        <v>28</v>
      </c>
      <c r="I17" s="138" t="s">
        <v>25</v>
      </c>
      <c r="J17" s="29" t="str">
        <f>'Rekapitulace stavby'!AN13</f>
        <v>Vyplň údaj</v>
      </c>
      <c r="L17" s="39"/>
    </row>
    <row r="18" s="1" customFormat="1" ht="18" customHeight="1">
      <c r="B18" s="39"/>
      <c r="E18" s="29" t="str">
        <f>'Rekapitulace stavby'!E14</f>
        <v>Vyplň údaj</v>
      </c>
      <c r="F18" s="137"/>
      <c r="G18" s="137"/>
      <c r="H18" s="137"/>
      <c r="I18" s="138" t="s">
        <v>27</v>
      </c>
      <c r="J18" s="29" t="str">
        <f>'Rekapitulace stavby'!AN14</f>
        <v>Vyplň údaj</v>
      </c>
      <c r="L18" s="39"/>
    </row>
    <row r="19" s="1" customFormat="1" ht="6.96" customHeight="1">
      <c r="B19" s="39"/>
      <c r="I19" s="135"/>
      <c r="L19" s="39"/>
    </row>
    <row r="20" s="1" customFormat="1" ht="12" customHeight="1">
      <c r="B20" s="39"/>
      <c r="D20" s="133" t="s">
        <v>30</v>
      </c>
      <c r="I20" s="138" t="s">
        <v>25</v>
      </c>
      <c r="J20" s="137" t="s">
        <v>31</v>
      </c>
      <c r="L20" s="39"/>
    </row>
    <row r="21" s="1" customFormat="1" ht="18" customHeight="1">
      <c r="B21" s="39"/>
      <c r="E21" s="137" t="s">
        <v>32</v>
      </c>
      <c r="I21" s="138" t="s">
        <v>27</v>
      </c>
      <c r="J21" s="137" t="s">
        <v>33</v>
      </c>
      <c r="L21" s="39"/>
    </row>
    <row r="22" s="1" customFormat="1" ht="6.96" customHeight="1">
      <c r="B22" s="39"/>
      <c r="I22" s="135"/>
      <c r="L22" s="39"/>
    </row>
    <row r="23" s="1" customFormat="1" ht="12" customHeight="1">
      <c r="B23" s="39"/>
      <c r="D23" s="133" t="s">
        <v>35</v>
      </c>
      <c r="I23" s="138" t="s">
        <v>25</v>
      </c>
      <c r="J23" s="137" t="s">
        <v>1</v>
      </c>
      <c r="L23" s="39"/>
    </row>
    <row r="24" s="1" customFormat="1" ht="18" customHeight="1">
      <c r="B24" s="39"/>
      <c r="E24" s="137" t="s">
        <v>36</v>
      </c>
      <c r="I24" s="138" t="s">
        <v>27</v>
      </c>
      <c r="J24" s="137" t="s">
        <v>1</v>
      </c>
      <c r="L24" s="39"/>
    </row>
    <row r="25" s="1" customFormat="1" ht="6.96" customHeight="1">
      <c r="B25" s="39"/>
      <c r="I25" s="135"/>
      <c r="L25" s="39"/>
    </row>
    <row r="26" s="1" customFormat="1" ht="12" customHeight="1">
      <c r="B26" s="39"/>
      <c r="D26" s="133" t="s">
        <v>37</v>
      </c>
      <c r="I26" s="135"/>
      <c r="L26" s="39"/>
    </row>
    <row r="27" s="7" customFormat="1" ht="14.4" customHeight="1">
      <c r="B27" s="140"/>
      <c r="E27" s="141" t="s">
        <v>1</v>
      </c>
      <c r="F27" s="141"/>
      <c r="G27" s="141"/>
      <c r="H27" s="141"/>
      <c r="I27" s="142"/>
      <c r="L27" s="140"/>
    </row>
    <row r="28" s="1" customFormat="1" ht="6.96" customHeight="1">
      <c r="B28" s="39"/>
      <c r="I28" s="135"/>
      <c r="L28" s="39"/>
    </row>
    <row r="29" s="1" customFormat="1" ht="6.96" customHeight="1">
      <c r="B29" s="39"/>
      <c r="D29" s="74"/>
      <c r="E29" s="74"/>
      <c r="F29" s="74"/>
      <c r="G29" s="74"/>
      <c r="H29" s="74"/>
      <c r="I29" s="143"/>
      <c r="J29" s="74"/>
      <c r="K29" s="74"/>
      <c r="L29" s="39"/>
    </row>
    <row r="30" s="1" customFormat="1" ht="25.44" customHeight="1">
      <c r="B30" s="39"/>
      <c r="D30" s="144" t="s">
        <v>38</v>
      </c>
      <c r="I30" s="135"/>
      <c r="J30" s="145">
        <f>ROUND(J122, 2)</f>
        <v>0</v>
      </c>
      <c r="L30" s="39"/>
    </row>
    <row r="31" s="1" customFormat="1" ht="6.96" customHeight="1">
      <c r="B31" s="39"/>
      <c r="D31" s="74"/>
      <c r="E31" s="74"/>
      <c r="F31" s="74"/>
      <c r="G31" s="74"/>
      <c r="H31" s="74"/>
      <c r="I31" s="143"/>
      <c r="J31" s="74"/>
      <c r="K31" s="74"/>
      <c r="L31" s="39"/>
    </row>
    <row r="32" s="1" customFormat="1" ht="14.4" customHeight="1">
      <c r="B32" s="39"/>
      <c r="F32" s="146" t="s">
        <v>40</v>
      </c>
      <c r="I32" s="147" t="s">
        <v>39</v>
      </c>
      <c r="J32" s="146" t="s">
        <v>41</v>
      </c>
      <c r="L32" s="39"/>
    </row>
    <row r="33" s="1" customFormat="1" ht="14.4" customHeight="1">
      <c r="B33" s="39"/>
      <c r="D33" s="148" t="s">
        <v>42</v>
      </c>
      <c r="E33" s="133" t="s">
        <v>43</v>
      </c>
      <c r="F33" s="149">
        <f>ROUND((SUM(BE122:BE170)),  2)</f>
        <v>0</v>
      </c>
      <c r="I33" s="150">
        <v>0.20999999999999999</v>
      </c>
      <c r="J33" s="149">
        <f>ROUND(((SUM(BE122:BE170))*I33),  2)</f>
        <v>0</v>
      </c>
      <c r="L33" s="39"/>
    </row>
    <row r="34" s="1" customFormat="1" ht="14.4" customHeight="1">
      <c r="B34" s="39"/>
      <c r="E34" s="133" t="s">
        <v>44</v>
      </c>
      <c r="F34" s="149">
        <f>ROUND((SUM(BF122:BF170)),  2)</f>
        <v>0</v>
      </c>
      <c r="I34" s="150">
        <v>0.14999999999999999</v>
      </c>
      <c r="J34" s="149">
        <f>ROUND(((SUM(BF122:BF170))*I34),  2)</f>
        <v>0</v>
      </c>
      <c r="L34" s="39"/>
    </row>
    <row r="35" hidden="1" s="1" customFormat="1" ht="14.4" customHeight="1">
      <c r="B35" s="39"/>
      <c r="E35" s="133" t="s">
        <v>45</v>
      </c>
      <c r="F35" s="149">
        <f>ROUND((SUM(BG122:BG170)),  2)</f>
        <v>0</v>
      </c>
      <c r="I35" s="150">
        <v>0.20999999999999999</v>
      </c>
      <c r="J35" s="149">
        <f>0</f>
        <v>0</v>
      </c>
      <c r="L35" s="39"/>
    </row>
    <row r="36" hidden="1" s="1" customFormat="1" ht="14.4" customHeight="1">
      <c r="B36" s="39"/>
      <c r="E36" s="133" t="s">
        <v>46</v>
      </c>
      <c r="F36" s="149">
        <f>ROUND((SUM(BH122:BH170)),  2)</f>
        <v>0</v>
      </c>
      <c r="I36" s="150">
        <v>0.14999999999999999</v>
      </c>
      <c r="J36" s="149">
        <f>0</f>
        <v>0</v>
      </c>
      <c r="L36" s="39"/>
    </row>
    <row r="37" hidden="1" s="1" customFormat="1" ht="14.4" customHeight="1">
      <c r="B37" s="39"/>
      <c r="E37" s="133" t="s">
        <v>47</v>
      </c>
      <c r="F37" s="149">
        <f>ROUND((SUM(BI122:BI170)),  2)</f>
        <v>0</v>
      </c>
      <c r="I37" s="150">
        <v>0</v>
      </c>
      <c r="J37" s="149">
        <f>0</f>
        <v>0</v>
      </c>
      <c r="L37" s="39"/>
    </row>
    <row r="38" s="1" customFormat="1" ht="6.96" customHeight="1">
      <c r="B38" s="39"/>
      <c r="I38" s="135"/>
      <c r="L38" s="39"/>
    </row>
    <row r="39" s="1" customFormat="1" ht="25.44" customHeight="1">
      <c r="B39" s="39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6"/>
      <c r="J39" s="157">
        <f>SUM(J30:J37)</f>
        <v>0</v>
      </c>
      <c r="K39" s="158"/>
      <c r="L39" s="39"/>
    </row>
    <row r="40" s="1" customFormat="1" ht="14.4" customHeight="1">
      <c r="B40" s="39"/>
      <c r="I40" s="135"/>
      <c r="L40" s="39"/>
    </row>
    <row r="41" ht="14.4" customHeight="1">
      <c r="B41" s="16"/>
      <c r="L41" s="16"/>
    </row>
    <row r="42" ht="14.4" customHeight="1">
      <c r="B42" s="16"/>
      <c r="L42" s="16"/>
    </row>
    <row r="43" ht="14.4" customHeight="1">
      <c r="B43" s="16"/>
      <c r="L43" s="16"/>
    </row>
    <row r="44" ht="14.4" customHeight="1">
      <c r="B44" s="16"/>
      <c r="L44" s="16"/>
    </row>
    <row r="45" ht="14.4" customHeight="1">
      <c r="B45" s="16"/>
      <c r="L45" s="16"/>
    </row>
    <row r="46" ht="14.4" customHeight="1">
      <c r="B46" s="16"/>
      <c r="L46" s="16"/>
    </row>
    <row r="47" ht="14.4" customHeight="1">
      <c r="B47" s="16"/>
      <c r="L47" s="16"/>
    </row>
    <row r="48" ht="14.4" customHeight="1">
      <c r="B48" s="16"/>
      <c r="L48" s="16"/>
    </row>
    <row r="49" ht="14.4" customHeight="1">
      <c r="B49" s="16"/>
      <c r="L49" s="16"/>
    </row>
    <row r="50" s="1" customFormat="1" ht="14.4" customHeight="1">
      <c r="B50" s="39"/>
      <c r="D50" s="159" t="s">
        <v>51</v>
      </c>
      <c r="E50" s="160"/>
      <c r="F50" s="160"/>
      <c r="G50" s="159" t="s">
        <v>52</v>
      </c>
      <c r="H50" s="160"/>
      <c r="I50" s="161"/>
      <c r="J50" s="160"/>
      <c r="K50" s="160"/>
      <c r="L50" s="3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1" customFormat="1">
      <c r="B61" s="39"/>
      <c r="D61" s="162" t="s">
        <v>53</v>
      </c>
      <c r="E61" s="163"/>
      <c r="F61" s="164" t="s">
        <v>54</v>
      </c>
      <c r="G61" s="162" t="s">
        <v>53</v>
      </c>
      <c r="H61" s="163"/>
      <c r="I61" s="165"/>
      <c r="J61" s="166" t="s">
        <v>54</v>
      </c>
      <c r="K61" s="163"/>
      <c r="L61" s="39"/>
    </row>
    <row r="62">
      <c r="B62" s="16"/>
      <c r="L62" s="16"/>
    </row>
    <row r="63">
      <c r="B63" s="16"/>
      <c r="L63" s="16"/>
    </row>
    <row r="64">
      <c r="B64" s="16"/>
      <c r="L64" s="16"/>
    </row>
    <row r="65" s="1" customFormat="1">
      <c r="B65" s="39"/>
      <c r="D65" s="159" t="s">
        <v>55</v>
      </c>
      <c r="E65" s="160"/>
      <c r="F65" s="160"/>
      <c r="G65" s="159" t="s">
        <v>56</v>
      </c>
      <c r="H65" s="160"/>
      <c r="I65" s="161"/>
      <c r="J65" s="160"/>
      <c r="K65" s="160"/>
      <c r="L65" s="39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1" customFormat="1">
      <c r="B76" s="39"/>
      <c r="D76" s="162" t="s">
        <v>53</v>
      </c>
      <c r="E76" s="163"/>
      <c r="F76" s="164" t="s">
        <v>54</v>
      </c>
      <c r="G76" s="162" t="s">
        <v>53</v>
      </c>
      <c r="H76" s="163"/>
      <c r="I76" s="165"/>
      <c r="J76" s="166" t="s">
        <v>54</v>
      </c>
      <c r="K76" s="163"/>
      <c r="L76" s="39"/>
    </row>
    <row r="77" s="1" customFormat="1" ht="14.4" customHeight="1">
      <c r="B77" s="167"/>
      <c r="C77" s="168"/>
      <c r="D77" s="168"/>
      <c r="E77" s="168"/>
      <c r="F77" s="168"/>
      <c r="G77" s="168"/>
      <c r="H77" s="168"/>
      <c r="I77" s="169"/>
      <c r="J77" s="168"/>
      <c r="K77" s="168"/>
      <c r="L77" s="39"/>
    </row>
    <row r="81" s="1" customFormat="1" ht="6.96" customHeight="1">
      <c r="B81" s="170"/>
      <c r="C81" s="171"/>
      <c r="D81" s="171"/>
      <c r="E81" s="171"/>
      <c r="F81" s="171"/>
      <c r="G81" s="171"/>
      <c r="H81" s="171"/>
      <c r="I81" s="172"/>
      <c r="J81" s="171"/>
      <c r="K81" s="171"/>
      <c r="L81" s="39"/>
    </row>
    <row r="82" s="1" customFormat="1" ht="24.96" customHeight="1">
      <c r="B82" s="34"/>
      <c r="C82" s="19" t="s">
        <v>96</v>
      </c>
      <c r="D82" s="35"/>
      <c r="E82" s="35"/>
      <c r="F82" s="35"/>
      <c r="G82" s="35"/>
      <c r="H82" s="35"/>
      <c r="I82" s="135"/>
      <c r="J82" s="35"/>
      <c r="K82" s="35"/>
      <c r="L82" s="39"/>
    </row>
    <row r="83" s="1" customFormat="1" ht="6.96" customHeight="1">
      <c r="B83" s="34"/>
      <c r="C83" s="35"/>
      <c r="D83" s="35"/>
      <c r="E83" s="35"/>
      <c r="F83" s="35"/>
      <c r="G83" s="35"/>
      <c r="H83" s="35"/>
      <c r="I83" s="135"/>
      <c r="J83" s="35"/>
      <c r="K83" s="35"/>
      <c r="L83" s="39"/>
    </row>
    <row r="84" s="1" customFormat="1" ht="12" customHeight="1">
      <c r="B84" s="34"/>
      <c r="C84" s="28" t="s">
        <v>16</v>
      </c>
      <c r="D84" s="35"/>
      <c r="E84" s="35"/>
      <c r="F84" s="35"/>
      <c r="G84" s="35"/>
      <c r="H84" s="35"/>
      <c r="I84" s="135"/>
      <c r="J84" s="35"/>
      <c r="K84" s="35"/>
      <c r="L84" s="39"/>
    </row>
    <row r="85" s="1" customFormat="1" ht="14.4" customHeight="1">
      <c r="B85" s="34"/>
      <c r="C85" s="35"/>
      <c r="D85" s="35"/>
      <c r="E85" s="173" t="str">
        <f>E7</f>
        <v>Propustek ev.č. P3 přes místní potok v obci Hrádek u č.p. 303</v>
      </c>
      <c r="F85" s="28"/>
      <c r="G85" s="28"/>
      <c r="H85" s="28"/>
      <c r="I85" s="135"/>
      <c r="J85" s="35"/>
      <c r="K85" s="35"/>
      <c r="L85" s="39"/>
    </row>
    <row r="86" s="1" customFormat="1" ht="12" customHeight="1">
      <c r="B86" s="34"/>
      <c r="C86" s="28" t="s">
        <v>94</v>
      </c>
      <c r="D86" s="35"/>
      <c r="E86" s="35"/>
      <c r="F86" s="35"/>
      <c r="G86" s="35"/>
      <c r="H86" s="35"/>
      <c r="I86" s="135"/>
      <c r="J86" s="35"/>
      <c r="K86" s="35"/>
      <c r="L86" s="39"/>
    </row>
    <row r="87" s="1" customFormat="1" ht="14.4" customHeight="1">
      <c r="B87" s="34"/>
      <c r="C87" s="35"/>
      <c r="D87" s="35"/>
      <c r="E87" s="67" t="str">
        <f>E9</f>
        <v>000 - 000 - Ostatní a vedlejší náklady</v>
      </c>
      <c r="F87" s="35"/>
      <c r="G87" s="35"/>
      <c r="H87" s="35"/>
      <c r="I87" s="135"/>
      <c r="J87" s="35"/>
      <c r="K87" s="35"/>
      <c r="L87" s="39"/>
    </row>
    <row r="88" s="1" customFormat="1" ht="6.96" customHeight="1">
      <c r="B88" s="34"/>
      <c r="C88" s="35"/>
      <c r="D88" s="35"/>
      <c r="E88" s="35"/>
      <c r="F88" s="35"/>
      <c r="G88" s="35"/>
      <c r="H88" s="35"/>
      <c r="I88" s="135"/>
      <c r="J88" s="35"/>
      <c r="K88" s="35"/>
      <c r="L88" s="39"/>
    </row>
    <row r="89" s="1" customFormat="1" ht="12" customHeight="1">
      <c r="B89" s="34"/>
      <c r="C89" s="28" t="s">
        <v>20</v>
      </c>
      <c r="D89" s="35"/>
      <c r="E89" s="35"/>
      <c r="F89" s="23" t="str">
        <f>F12</f>
        <v xml:space="preserve"> </v>
      </c>
      <c r="G89" s="35"/>
      <c r="H89" s="35"/>
      <c r="I89" s="138" t="s">
        <v>22</v>
      </c>
      <c r="J89" s="70" t="str">
        <f>IF(J12="","",J12)</f>
        <v>26. 2. 2019</v>
      </c>
      <c r="K89" s="35"/>
      <c r="L89" s="39"/>
    </row>
    <row r="90" s="1" customFormat="1" ht="6.96" customHeight="1">
      <c r="B90" s="34"/>
      <c r="C90" s="35"/>
      <c r="D90" s="35"/>
      <c r="E90" s="35"/>
      <c r="F90" s="35"/>
      <c r="G90" s="35"/>
      <c r="H90" s="35"/>
      <c r="I90" s="135"/>
      <c r="J90" s="35"/>
      <c r="K90" s="35"/>
      <c r="L90" s="39"/>
    </row>
    <row r="91" s="1" customFormat="1" ht="40.8" customHeight="1">
      <c r="B91" s="34"/>
      <c r="C91" s="28" t="s">
        <v>24</v>
      </c>
      <c r="D91" s="35"/>
      <c r="E91" s="35"/>
      <c r="F91" s="23" t="str">
        <f>E15</f>
        <v>Strojírny a stavby Třinec, a.s.</v>
      </c>
      <c r="G91" s="35"/>
      <c r="H91" s="35"/>
      <c r="I91" s="138" t="s">
        <v>30</v>
      </c>
      <c r="J91" s="32" t="str">
        <f>E21</f>
        <v>Ing. Pavel Kurečka MOSTY s.r.o.</v>
      </c>
      <c r="K91" s="35"/>
      <c r="L91" s="39"/>
    </row>
    <row r="92" s="1" customFormat="1" ht="15.6" customHeight="1">
      <c r="B92" s="34"/>
      <c r="C92" s="28" t="s">
        <v>28</v>
      </c>
      <c r="D92" s="35"/>
      <c r="E92" s="35"/>
      <c r="F92" s="23" t="str">
        <f>IF(E18="","",E18)</f>
        <v>Vyplň údaj</v>
      </c>
      <c r="G92" s="35"/>
      <c r="H92" s="35"/>
      <c r="I92" s="138" t="s">
        <v>35</v>
      </c>
      <c r="J92" s="32" t="str">
        <f>E24</f>
        <v>Kurečková</v>
      </c>
      <c r="K92" s="35"/>
      <c r="L92" s="39"/>
    </row>
    <row r="93" s="1" customFormat="1" ht="10.32" customHeight="1">
      <c r="B93" s="34"/>
      <c r="C93" s="35"/>
      <c r="D93" s="35"/>
      <c r="E93" s="35"/>
      <c r="F93" s="35"/>
      <c r="G93" s="35"/>
      <c r="H93" s="35"/>
      <c r="I93" s="135"/>
      <c r="J93" s="35"/>
      <c r="K93" s="35"/>
      <c r="L93" s="39"/>
    </row>
    <row r="94" s="1" customFormat="1" ht="29.28" customHeight="1">
      <c r="B94" s="34"/>
      <c r="C94" s="174" t="s">
        <v>97</v>
      </c>
      <c r="D94" s="175"/>
      <c r="E94" s="175"/>
      <c r="F94" s="175"/>
      <c r="G94" s="175"/>
      <c r="H94" s="175"/>
      <c r="I94" s="176"/>
      <c r="J94" s="177" t="s">
        <v>98</v>
      </c>
      <c r="K94" s="175"/>
      <c r="L94" s="39"/>
    </row>
    <row r="95" s="1" customFormat="1" ht="10.32" customHeight="1">
      <c r="B95" s="34"/>
      <c r="C95" s="35"/>
      <c r="D95" s="35"/>
      <c r="E95" s="35"/>
      <c r="F95" s="35"/>
      <c r="G95" s="35"/>
      <c r="H95" s="35"/>
      <c r="I95" s="135"/>
      <c r="J95" s="35"/>
      <c r="K95" s="35"/>
      <c r="L95" s="39"/>
    </row>
    <row r="96" s="1" customFormat="1" ht="22.8" customHeight="1">
      <c r="B96" s="34"/>
      <c r="C96" s="178" t="s">
        <v>99</v>
      </c>
      <c r="D96" s="35"/>
      <c r="E96" s="35"/>
      <c r="F96" s="35"/>
      <c r="G96" s="35"/>
      <c r="H96" s="35"/>
      <c r="I96" s="135"/>
      <c r="J96" s="101">
        <f>J122</f>
        <v>0</v>
      </c>
      <c r="K96" s="35"/>
      <c r="L96" s="39"/>
      <c r="AU96" s="13" t="s">
        <v>100</v>
      </c>
    </row>
    <row r="97" s="8" customFormat="1" ht="24.96" customHeight="1">
      <c r="B97" s="179"/>
      <c r="C97" s="180"/>
      <c r="D97" s="181" t="s">
        <v>101</v>
      </c>
      <c r="E97" s="182"/>
      <c r="F97" s="182"/>
      <c r="G97" s="182"/>
      <c r="H97" s="182"/>
      <c r="I97" s="183"/>
      <c r="J97" s="184">
        <f>J123</f>
        <v>0</v>
      </c>
      <c r="K97" s="180"/>
      <c r="L97" s="185"/>
    </row>
    <row r="98" s="9" customFormat="1" ht="19.92" customHeight="1">
      <c r="B98" s="186"/>
      <c r="C98" s="187"/>
      <c r="D98" s="188" t="s">
        <v>102</v>
      </c>
      <c r="E98" s="189"/>
      <c r="F98" s="189"/>
      <c r="G98" s="189"/>
      <c r="H98" s="189"/>
      <c r="I98" s="190"/>
      <c r="J98" s="191">
        <f>J124</f>
        <v>0</v>
      </c>
      <c r="K98" s="187"/>
      <c r="L98" s="192"/>
    </row>
    <row r="99" s="9" customFormat="1" ht="19.92" customHeight="1">
      <c r="B99" s="186"/>
      <c r="C99" s="187"/>
      <c r="D99" s="188" t="s">
        <v>103</v>
      </c>
      <c r="E99" s="189"/>
      <c r="F99" s="189"/>
      <c r="G99" s="189"/>
      <c r="H99" s="189"/>
      <c r="I99" s="190"/>
      <c r="J99" s="191">
        <f>J134</f>
        <v>0</v>
      </c>
      <c r="K99" s="187"/>
      <c r="L99" s="192"/>
    </row>
    <row r="100" s="9" customFormat="1" ht="19.92" customHeight="1">
      <c r="B100" s="186"/>
      <c r="C100" s="187"/>
      <c r="D100" s="188" t="s">
        <v>104</v>
      </c>
      <c r="E100" s="189"/>
      <c r="F100" s="189"/>
      <c r="G100" s="189"/>
      <c r="H100" s="189"/>
      <c r="I100" s="190"/>
      <c r="J100" s="191">
        <f>J138</f>
        <v>0</v>
      </c>
      <c r="K100" s="187"/>
      <c r="L100" s="192"/>
    </row>
    <row r="101" s="9" customFormat="1" ht="19.92" customHeight="1">
      <c r="B101" s="186"/>
      <c r="C101" s="187"/>
      <c r="D101" s="188" t="s">
        <v>105</v>
      </c>
      <c r="E101" s="189"/>
      <c r="F101" s="189"/>
      <c r="G101" s="189"/>
      <c r="H101" s="189"/>
      <c r="I101" s="190"/>
      <c r="J101" s="191">
        <f>J150</f>
        <v>0</v>
      </c>
      <c r="K101" s="187"/>
      <c r="L101" s="192"/>
    </row>
    <row r="102" s="9" customFormat="1" ht="19.92" customHeight="1">
      <c r="B102" s="186"/>
      <c r="C102" s="187"/>
      <c r="D102" s="188" t="s">
        <v>106</v>
      </c>
      <c r="E102" s="189"/>
      <c r="F102" s="189"/>
      <c r="G102" s="189"/>
      <c r="H102" s="189"/>
      <c r="I102" s="190"/>
      <c r="J102" s="191">
        <f>J167</f>
        <v>0</v>
      </c>
      <c r="K102" s="187"/>
      <c r="L102" s="192"/>
    </row>
    <row r="103" s="1" customFormat="1" ht="21.84" customHeight="1">
      <c r="B103" s="34"/>
      <c r="C103" s="35"/>
      <c r="D103" s="35"/>
      <c r="E103" s="35"/>
      <c r="F103" s="35"/>
      <c r="G103" s="35"/>
      <c r="H103" s="35"/>
      <c r="I103" s="135"/>
      <c r="J103" s="35"/>
      <c r="K103" s="35"/>
      <c r="L103" s="39"/>
    </row>
    <row r="104" s="1" customFormat="1" ht="6.96" customHeight="1">
      <c r="B104" s="57"/>
      <c r="C104" s="58"/>
      <c r="D104" s="58"/>
      <c r="E104" s="58"/>
      <c r="F104" s="58"/>
      <c r="G104" s="58"/>
      <c r="H104" s="58"/>
      <c r="I104" s="169"/>
      <c r="J104" s="58"/>
      <c r="K104" s="58"/>
      <c r="L104" s="39"/>
    </row>
    <row r="108" s="1" customFormat="1" ht="6.96" customHeight="1">
      <c r="B108" s="59"/>
      <c r="C108" s="60"/>
      <c r="D108" s="60"/>
      <c r="E108" s="60"/>
      <c r="F108" s="60"/>
      <c r="G108" s="60"/>
      <c r="H108" s="60"/>
      <c r="I108" s="172"/>
      <c r="J108" s="60"/>
      <c r="K108" s="60"/>
      <c r="L108" s="39"/>
    </row>
    <row r="109" s="1" customFormat="1" ht="24.96" customHeight="1">
      <c r="B109" s="34"/>
      <c r="C109" s="19" t="s">
        <v>107</v>
      </c>
      <c r="D109" s="35"/>
      <c r="E109" s="35"/>
      <c r="F109" s="35"/>
      <c r="G109" s="35"/>
      <c r="H109" s="35"/>
      <c r="I109" s="135"/>
      <c r="J109" s="35"/>
      <c r="K109" s="35"/>
      <c r="L109" s="39"/>
    </row>
    <row r="110" s="1" customFormat="1" ht="6.96" customHeight="1">
      <c r="B110" s="34"/>
      <c r="C110" s="35"/>
      <c r="D110" s="35"/>
      <c r="E110" s="35"/>
      <c r="F110" s="35"/>
      <c r="G110" s="35"/>
      <c r="H110" s="35"/>
      <c r="I110" s="135"/>
      <c r="J110" s="35"/>
      <c r="K110" s="35"/>
      <c r="L110" s="39"/>
    </row>
    <row r="111" s="1" customFormat="1" ht="12" customHeight="1">
      <c r="B111" s="34"/>
      <c r="C111" s="28" t="s">
        <v>16</v>
      </c>
      <c r="D111" s="35"/>
      <c r="E111" s="35"/>
      <c r="F111" s="35"/>
      <c r="G111" s="35"/>
      <c r="H111" s="35"/>
      <c r="I111" s="135"/>
      <c r="J111" s="35"/>
      <c r="K111" s="35"/>
      <c r="L111" s="39"/>
    </row>
    <row r="112" s="1" customFormat="1" ht="14.4" customHeight="1">
      <c r="B112" s="34"/>
      <c r="C112" s="35"/>
      <c r="D112" s="35"/>
      <c r="E112" s="173" t="str">
        <f>E7</f>
        <v>Propustek ev.č. P3 přes místní potok v obci Hrádek u č.p. 303</v>
      </c>
      <c r="F112" s="28"/>
      <c r="G112" s="28"/>
      <c r="H112" s="28"/>
      <c r="I112" s="135"/>
      <c r="J112" s="35"/>
      <c r="K112" s="35"/>
      <c r="L112" s="39"/>
    </row>
    <row r="113" s="1" customFormat="1" ht="12" customHeight="1">
      <c r="B113" s="34"/>
      <c r="C113" s="28" t="s">
        <v>94</v>
      </c>
      <c r="D113" s="35"/>
      <c r="E113" s="35"/>
      <c r="F113" s="35"/>
      <c r="G113" s="35"/>
      <c r="H113" s="35"/>
      <c r="I113" s="135"/>
      <c r="J113" s="35"/>
      <c r="K113" s="35"/>
      <c r="L113" s="39"/>
    </row>
    <row r="114" s="1" customFormat="1" ht="14.4" customHeight="1">
      <c r="B114" s="34"/>
      <c r="C114" s="35"/>
      <c r="D114" s="35"/>
      <c r="E114" s="67" t="str">
        <f>E9</f>
        <v>000 - 000 - Ostatní a vedlejší náklady</v>
      </c>
      <c r="F114" s="35"/>
      <c r="G114" s="35"/>
      <c r="H114" s="35"/>
      <c r="I114" s="135"/>
      <c r="J114" s="35"/>
      <c r="K114" s="35"/>
      <c r="L114" s="39"/>
    </row>
    <row r="115" s="1" customFormat="1" ht="6.96" customHeight="1">
      <c r="B115" s="34"/>
      <c r="C115" s="35"/>
      <c r="D115" s="35"/>
      <c r="E115" s="35"/>
      <c r="F115" s="35"/>
      <c r="G115" s="35"/>
      <c r="H115" s="35"/>
      <c r="I115" s="135"/>
      <c r="J115" s="35"/>
      <c r="K115" s="35"/>
      <c r="L115" s="39"/>
    </row>
    <row r="116" s="1" customFormat="1" ht="12" customHeight="1">
      <c r="B116" s="34"/>
      <c r="C116" s="28" t="s">
        <v>20</v>
      </c>
      <c r="D116" s="35"/>
      <c r="E116" s="35"/>
      <c r="F116" s="23" t="str">
        <f>F12</f>
        <v xml:space="preserve"> </v>
      </c>
      <c r="G116" s="35"/>
      <c r="H116" s="35"/>
      <c r="I116" s="138" t="s">
        <v>22</v>
      </c>
      <c r="J116" s="70" t="str">
        <f>IF(J12="","",J12)</f>
        <v>26. 2. 2019</v>
      </c>
      <c r="K116" s="35"/>
      <c r="L116" s="39"/>
    </row>
    <row r="117" s="1" customFormat="1" ht="6.96" customHeight="1">
      <c r="B117" s="34"/>
      <c r="C117" s="35"/>
      <c r="D117" s="35"/>
      <c r="E117" s="35"/>
      <c r="F117" s="35"/>
      <c r="G117" s="35"/>
      <c r="H117" s="35"/>
      <c r="I117" s="135"/>
      <c r="J117" s="35"/>
      <c r="K117" s="35"/>
      <c r="L117" s="39"/>
    </row>
    <row r="118" s="1" customFormat="1" ht="40.8" customHeight="1">
      <c r="B118" s="34"/>
      <c r="C118" s="28" t="s">
        <v>24</v>
      </c>
      <c r="D118" s="35"/>
      <c r="E118" s="35"/>
      <c r="F118" s="23" t="str">
        <f>E15</f>
        <v>Strojírny a stavby Třinec, a.s.</v>
      </c>
      <c r="G118" s="35"/>
      <c r="H118" s="35"/>
      <c r="I118" s="138" t="s">
        <v>30</v>
      </c>
      <c r="J118" s="32" t="str">
        <f>E21</f>
        <v>Ing. Pavel Kurečka MOSTY s.r.o.</v>
      </c>
      <c r="K118" s="35"/>
      <c r="L118" s="39"/>
    </row>
    <row r="119" s="1" customFormat="1" ht="15.6" customHeight="1">
      <c r="B119" s="34"/>
      <c r="C119" s="28" t="s">
        <v>28</v>
      </c>
      <c r="D119" s="35"/>
      <c r="E119" s="35"/>
      <c r="F119" s="23" t="str">
        <f>IF(E18="","",E18)</f>
        <v>Vyplň údaj</v>
      </c>
      <c r="G119" s="35"/>
      <c r="H119" s="35"/>
      <c r="I119" s="138" t="s">
        <v>35</v>
      </c>
      <c r="J119" s="32" t="str">
        <f>E24</f>
        <v>Kurečková</v>
      </c>
      <c r="K119" s="35"/>
      <c r="L119" s="39"/>
    </row>
    <row r="120" s="1" customFormat="1" ht="10.32" customHeight="1">
      <c r="B120" s="34"/>
      <c r="C120" s="35"/>
      <c r="D120" s="35"/>
      <c r="E120" s="35"/>
      <c r="F120" s="35"/>
      <c r="G120" s="35"/>
      <c r="H120" s="35"/>
      <c r="I120" s="135"/>
      <c r="J120" s="35"/>
      <c r="K120" s="35"/>
      <c r="L120" s="39"/>
    </row>
    <row r="121" s="10" customFormat="1" ht="29.28" customHeight="1">
      <c r="B121" s="193"/>
      <c r="C121" s="194" t="s">
        <v>108</v>
      </c>
      <c r="D121" s="195" t="s">
        <v>63</v>
      </c>
      <c r="E121" s="195" t="s">
        <v>59</v>
      </c>
      <c r="F121" s="195" t="s">
        <v>60</v>
      </c>
      <c r="G121" s="195" t="s">
        <v>109</v>
      </c>
      <c r="H121" s="195" t="s">
        <v>110</v>
      </c>
      <c r="I121" s="196" t="s">
        <v>111</v>
      </c>
      <c r="J121" s="195" t="s">
        <v>98</v>
      </c>
      <c r="K121" s="197" t="s">
        <v>112</v>
      </c>
      <c r="L121" s="198"/>
      <c r="M121" s="91" t="s">
        <v>1</v>
      </c>
      <c r="N121" s="92" t="s">
        <v>42</v>
      </c>
      <c r="O121" s="92" t="s">
        <v>113</v>
      </c>
      <c r="P121" s="92" t="s">
        <v>114</v>
      </c>
      <c r="Q121" s="92" t="s">
        <v>115</v>
      </c>
      <c r="R121" s="92" t="s">
        <v>116</v>
      </c>
      <c r="S121" s="92" t="s">
        <v>117</v>
      </c>
      <c r="T121" s="93" t="s">
        <v>118</v>
      </c>
    </row>
    <row r="122" s="1" customFormat="1" ht="22.8" customHeight="1">
      <c r="B122" s="34"/>
      <c r="C122" s="98" t="s">
        <v>119</v>
      </c>
      <c r="D122" s="35"/>
      <c r="E122" s="35"/>
      <c r="F122" s="35"/>
      <c r="G122" s="35"/>
      <c r="H122" s="35"/>
      <c r="I122" s="135"/>
      <c r="J122" s="199">
        <f>BK122</f>
        <v>0</v>
      </c>
      <c r="K122" s="35"/>
      <c r="L122" s="39"/>
      <c r="M122" s="94"/>
      <c r="N122" s="95"/>
      <c r="O122" s="95"/>
      <c r="P122" s="200">
        <f>P123</f>
        <v>0</v>
      </c>
      <c r="Q122" s="95"/>
      <c r="R122" s="200">
        <f>R123</f>
        <v>0</v>
      </c>
      <c r="S122" s="95"/>
      <c r="T122" s="201">
        <f>T123</f>
        <v>0</v>
      </c>
      <c r="AT122" s="13" t="s">
        <v>77</v>
      </c>
      <c r="AU122" s="13" t="s">
        <v>100</v>
      </c>
      <c r="BK122" s="202">
        <f>BK123</f>
        <v>0</v>
      </c>
    </row>
    <row r="123" s="11" customFormat="1" ht="25.92" customHeight="1">
      <c r="B123" s="203"/>
      <c r="C123" s="204"/>
      <c r="D123" s="205" t="s">
        <v>77</v>
      </c>
      <c r="E123" s="206" t="s">
        <v>120</v>
      </c>
      <c r="F123" s="206" t="s">
        <v>121</v>
      </c>
      <c r="G123" s="204"/>
      <c r="H123" s="204"/>
      <c r="I123" s="207"/>
      <c r="J123" s="208">
        <f>BK123</f>
        <v>0</v>
      </c>
      <c r="K123" s="204"/>
      <c r="L123" s="209"/>
      <c r="M123" s="210"/>
      <c r="N123" s="211"/>
      <c r="O123" s="211"/>
      <c r="P123" s="212">
        <f>P124+P134+P138+P150+P167</f>
        <v>0</v>
      </c>
      <c r="Q123" s="211"/>
      <c r="R123" s="212">
        <f>R124+R134+R138+R150+R167</f>
        <v>0</v>
      </c>
      <c r="S123" s="211"/>
      <c r="T123" s="213">
        <f>T124+T134+T138+T150+T167</f>
        <v>0</v>
      </c>
      <c r="AR123" s="214" t="s">
        <v>122</v>
      </c>
      <c r="AT123" s="215" t="s">
        <v>77</v>
      </c>
      <c r="AU123" s="215" t="s">
        <v>78</v>
      </c>
      <c r="AY123" s="214" t="s">
        <v>123</v>
      </c>
      <c r="BK123" s="216">
        <f>BK124+BK134+BK138+BK150+BK167</f>
        <v>0</v>
      </c>
    </row>
    <row r="124" s="11" customFormat="1" ht="22.8" customHeight="1">
      <c r="B124" s="203"/>
      <c r="C124" s="204"/>
      <c r="D124" s="205" t="s">
        <v>77</v>
      </c>
      <c r="E124" s="217" t="s">
        <v>124</v>
      </c>
      <c r="F124" s="217" t="s">
        <v>125</v>
      </c>
      <c r="G124" s="204"/>
      <c r="H124" s="204"/>
      <c r="I124" s="207"/>
      <c r="J124" s="218">
        <f>BK124</f>
        <v>0</v>
      </c>
      <c r="K124" s="204"/>
      <c r="L124" s="209"/>
      <c r="M124" s="210"/>
      <c r="N124" s="211"/>
      <c r="O124" s="211"/>
      <c r="P124" s="212">
        <f>SUM(P125:P133)</f>
        <v>0</v>
      </c>
      <c r="Q124" s="211"/>
      <c r="R124" s="212">
        <f>SUM(R125:R133)</f>
        <v>0</v>
      </c>
      <c r="S124" s="211"/>
      <c r="T124" s="213">
        <f>SUM(T125:T133)</f>
        <v>0</v>
      </c>
      <c r="AR124" s="214" t="s">
        <v>122</v>
      </c>
      <c r="AT124" s="215" t="s">
        <v>77</v>
      </c>
      <c r="AU124" s="215" t="s">
        <v>86</v>
      </c>
      <c r="AY124" s="214" t="s">
        <v>123</v>
      </c>
      <c r="BK124" s="216">
        <f>SUM(BK125:BK133)</f>
        <v>0</v>
      </c>
    </row>
    <row r="125" s="1" customFormat="1" ht="14.4" customHeight="1">
      <c r="B125" s="34"/>
      <c r="C125" s="219" t="s">
        <v>86</v>
      </c>
      <c r="D125" s="219" t="s">
        <v>126</v>
      </c>
      <c r="E125" s="220" t="s">
        <v>127</v>
      </c>
      <c r="F125" s="221" t="s">
        <v>128</v>
      </c>
      <c r="G125" s="222" t="s">
        <v>129</v>
      </c>
      <c r="H125" s="223">
        <v>1</v>
      </c>
      <c r="I125" s="224"/>
      <c r="J125" s="225">
        <f>ROUND(I125*H125,2)</f>
        <v>0</v>
      </c>
      <c r="K125" s="221" t="s">
        <v>130</v>
      </c>
      <c r="L125" s="39"/>
      <c r="M125" s="226" t="s">
        <v>1</v>
      </c>
      <c r="N125" s="227" t="s">
        <v>43</v>
      </c>
      <c r="O125" s="82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AR125" s="230" t="s">
        <v>131</v>
      </c>
      <c r="AT125" s="230" t="s">
        <v>126</v>
      </c>
      <c r="AU125" s="230" t="s">
        <v>88</v>
      </c>
      <c r="AY125" s="13" t="s">
        <v>123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3" t="s">
        <v>86</v>
      </c>
      <c r="BK125" s="231">
        <f>ROUND(I125*H125,2)</f>
        <v>0</v>
      </c>
      <c r="BL125" s="13" t="s">
        <v>131</v>
      </c>
      <c r="BM125" s="230" t="s">
        <v>132</v>
      </c>
    </row>
    <row r="126" s="1" customFormat="1">
      <c r="B126" s="34"/>
      <c r="C126" s="35"/>
      <c r="D126" s="232" t="s">
        <v>133</v>
      </c>
      <c r="E126" s="35"/>
      <c r="F126" s="233" t="s">
        <v>128</v>
      </c>
      <c r="G126" s="35"/>
      <c r="H126" s="35"/>
      <c r="I126" s="135"/>
      <c r="J126" s="35"/>
      <c r="K126" s="35"/>
      <c r="L126" s="39"/>
      <c r="M126" s="234"/>
      <c r="N126" s="82"/>
      <c r="O126" s="82"/>
      <c r="P126" s="82"/>
      <c r="Q126" s="82"/>
      <c r="R126" s="82"/>
      <c r="S126" s="82"/>
      <c r="T126" s="83"/>
      <c r="AT126" s="13" t="s">
        <v>133</v>
      </c>
      <c r="AU126" s="13" t="s">
        <v>88</v>
      </c>
    </row>
    <row r="127" s="1" customFormat="1">
      <c r="B127" s="34"/>
      <c r="C127" s="35"/>
      <c r="D127" s="232" t="s">
        <v>134</v>
      </c>
      <c r="E127" s="35"/>
      <c r="F127" s="235" t="s">
        <v>135</v>
      </c>
      <c r="G127" s="35"/>
      <c r="H127" s="35"/>
      <c r="I127" s="135"/>
      <c r="J127" s="35"/>
      <c r="K127" s="35"/>
      <c r="L127" s="39"/>
      <c r="M127" s="234"/>
      <c r="N127" s="82"/>
      <c r="O127" s="82"/>
      <c r="P127" s="82"/>
      <c r="Q127" s="82"/>
      <c r="R127" s="82"/>
      <c r="S127" s="82"/>
      <c r="T127" s="83"/>
      <c r="AT127" s="13" t="s">
        <v>134</v>
      </c>
      <c r="AU127" s="13" t="s">
        <v>88</v>
      </c>
    </row>
    <row r="128" s="1" customFormat="1" ht="14.4" customHeight="1">
      <c r="B128" s="34"/>
      <c r="C128" s="219" t="s">
        <v>88</v>
      </c>
      <c r="D128" s="219" t="s">
        <v>126</v>
      </c>
      <c r="E128" s="220" t="s">
        <v>136</v>
      </c>
      <c r="F128" s="221" t="s">
        <v>137</v>
      </c>
      <c r="G128" s="222" t="s">
        <v>129</v>
      </c>
      <c r="H128" s="223">
        <v>1</v>
      </c>
      <c r="I128" s="224"/>
      <c r="J128" s="225">
        <f>ROUND(I128*H128,2)</f>
        <v>0</v>
      </c>
      <c r="K128" s="221" t="s">
        <v>130</v>
      </c>
      <c r="L128" s="39"/>
      <c r="M128" s="226" t="s">
        <v>1</v>
      </c>
      <c r="N128" s="227" t="s">
        <v>43</v>
      </c>
      <c r="O128" s="82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AR128" s="230" t="s">
        <v>131</v>
      </c>
      <c r="AT128" s="230" t="s">
        <v>126</v>
      </c>
      <c r="AU128" s="230" t="s">
        <v>88</v>
      </c>
      <c r="AY128" s="13" t="s">
        <v>123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3" t="s">
        <v>86</v>
      </c>
      <c r="BK128" s="231">
        <f>ROUND(I128*H128,2)</f>
        <v>0</v>
      </c>
      <c r="BL128" s="13" t="s">
        <v>131</v>
      </c>
      <c r="BM128" s="230" t="s">
        <v>138</v>
      </c>
    </row>
    <row r="129" s="1" customFormat="1">
      <c r="B129" s="34"/>
      <c r="C129" s="35"/>
      <c r="D129" s="232" t="s">
        <v>133</v>
      </c>
      <c r="E129" s="35"/>
      <c r="F129" s="233" t="s">
        <v>137</v>
      </c>
      <c r="G129" s="35"/>
      <c r="H129" s="35"/>
      <c r="I129" s="135"/>
      <c r="J129" s="35"/>
      <c r="K129" s="35"/>
      <c r="L129" s="39"/>
      <c r="M129" s="234"/>
      <c r="N129" s="82"/>
      <c r="O129" s="82"/>
      <c r="P129" s="82"/>
      <c r="Q129" s="82"/>
      <c r="R129" s="82"/>
      <c r="S129" s="82"/>
      <c r="T129" s="83"/>
      <c r="AT129" s="13" t="s">
        <v>133</v>
      </c>
      <c r="AU129" s="13" t="s">
        <v>88</v>
      </c>
    </row>
    <row r="130" s="1" customFormat="1">
      <c r="B130" s="34"/>
      <c r="C130" s="35"/>
      <c r="D130" s="232" t="s">
        <v>134</v>
      </c>
      <c r="E130" s="35"/>
      <c r="F130" s="235" t="s">
        <v>139</v>
      </c>
      <c r="G130" s="35"/>
      <c r="H130" s="35"/>
      <c r="I130" s="135"/>
      <c r="J130" s="35"/>
      <c r="K130" s="35"/>
      <c r="L130" s="39"/>
      <c r="M130" s="234"/>
      <c r="N130" s="82"/>
      <c r="O130" s="82"/>
      <c r="P130" s="82"/>
      <c r="Q130" s="82"/>
      <c r="R130" s="82"/>
      <c r="S130" s="82"/>
      <c r="T130" s="83"/>
      <c r="AT130" s="13" t="s">
        <v>134</v>
      </c>
      <c r="AU130" s="13" t="s">
        <v>88</v>
      </c>
    </row>
    <row r="131" s="1" customFormat="1" ht="14.4" customHeight="1">
      <c r="B131" s="34"/>
      <c r="C131" s="219" t="s">
        <v>140</v>
      </c>
      <c r="D131" s="219" t="s">
        <v>126</v>
      </c>
      <c r="E131" s="220" t="s">
        <v>141</v>
      </c>
      <c r="F131" s="221" t="s">
        <v>142</v>
      </c>
      <c r="G131" s="222" t="s">
        <v>129</v>
      </c>
      <c r="H131" s="223">
        <v>1</v>
      </c>
      <c r="I131" s="224"/>
      <c r="J131" s="225">
        <f>ROUND(I131*H131,2)</f>
        <v>0</v>
      </c>
      <c r="K131" s="221" t="s">
        <v>130</v>
      </c>
      <c r="L131" s="39"/>
      <c r="M131" s="226" t="s">
        <v>1</v>
      </c>
      <c r="N131" s="227" t="s">
        <v>43</v>
      </c>
      <c r="O131" s="82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AR131" s="230" t="s">
        <v>131</v>
      </c>
      <c r="AT131" s="230" t="s">
        <v>126</v>
      </c>
      <c r="AU131" s="230" t="s">
        <v>88</v>
      </c>
      <c r="AY131" s="13" t="s">
        <v>123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3" t="s">
        <v>86</v>
      </c>
      <c r="BK131" s="231">
        <f>ROUND(I131*H131,2)</f>
        <v>0</v>
      </c>
      <c r="BL131" s="13" t="s">
        <v>131</v>
      </c>
      <c r="BM131" s="230" t="s">
        <v>143</v>
      </c>
    </row>
    <row r="132" s="1" customFormat="1">
      <c r="B132" s="34"/>
      <c r="C132" s="35"/>
      <c r="D132" s="232" t="s">
        <v>133</v>
      </c>
      <c r="E132" s="35"/>
      <c r="F132" s="233" t="s">
        <v>142</v>
      </c>
      <c r="G132" s="35"/>
      <c r="H132" s="35"/>
      <c r="I132" s="135"/>
      <c r="J132" s="35"/>
      <c r="K132" s="35"/>
      <c r="L132" s="39"/>
      <c r="M132" s="234"/>
      <c r="N132" s="82"/>
      <c r="O132" s="82"/>
      <c r="P132" s="82"/>
      <c r="Q132" s="82"/>
      <c r="R132" s="82"/>
      <c r="S132" s="82"/>
      <c r="T132" s="83"/>
      <c r="AT132" s="13" t="s">
        <v>133</v>
      </c>
      <c r="AU132" s="13" t="s">
        <v>88</v>
      </c>
    </row>
    <row r="133" s="1" customFormat="1">
      <c r="B133" s="34"/>
      <c r="C133" s="35"/>
      <c r="D133" s="232" t="s">
        <v>134</v>
      </c>
      <c r="E133" s="35"/>
      <c r="F133" s="235" t="s">
        <v>144</v>
      </c>
      <c r="G133" s="35"/>
      <c r="H133" s="35"/>
      <c r="I133" s="135"/>
      <c r="J133" s="35"/>
      <c r="K133" s="35"/>
      <c r="L133" s="39"/>
      <c r="M133" s="234"/>
      <c r="N133" s="82"/>
      <c r="O133" s="82"/>
      <c r="P133" s="82"/>
      <c r="Q133" s="82"/>
      <c r="R133" s="82"/>
      <c r="S133" s="82"/>
      <c r="T133" s="83"/>
      <c r="AT133" s="13" t="s">
        <v>134</v>
      </c>
      <c r="AU133" s="13" t="s">
        <v>88</v>
      </c>
    </row>
    <row r="134" s="11" customFormat="1" ht="22.8" customHeight="1">
      <c r="B134" s="203"/>
      <c r="C134" s="204"/>
      <c r="D134" s="205" t="s">
        <v>77</v>
      </c>
      <c r="E134" s="217" t="s">
        <v>145</v>
      </c>
      <c r="F134" s="217" t="s">
        <v>146</v>
      </c>
      <c r="G134" s="204"/>
      <c r="H134" s="204"/>
      <c r="I134" s="207"/>
      <c r="J134" s="218">
        <f>BK134</f>
        <v>0</v>
      </c>
      <c r="K134" s="204"/>
      <c r="L134" s="209"/>
      <c r="M134" s="210"/>
      <c r="N134" s="211"/>
      <c r="O134" s="211"/>
      <c r="P134" s="212">
        <f>SUM(P135:P137)</f>
        <v>0</v>
      </c>
      <c r="Q134" s="211"/>
      <c r="R134" s="212">
        <f>SUM(R135:R137)</f>
        <v>0</v>
      </c>
      <c r="S134" s="211"/>
      <c r="T134" s="213">
        <f>SUM(T135:T137)</f>
        <v>0</v>
      </c>
      <c r="AR134" s="214" t="s">
        <v>122</v>
      </c>
      <c r="AT134" s="215" t="s">
        <v>77</v>
      </c>
      <c r="AU134" s="215" t="s">
        <v>86</v>
      </c>
      <c r="AY134" s="214" t="s">
        <v>123</v>
      </c>
      <c r="BK134" s="216">
        <f>SUM(BK135:BK137)</f>
        <v>0</v>
      </c>
    </row>
    <row r="135" s="1" customFormat="1" ht="14.4" customHeight="1">
      <c r="B135" s="34"/>
      <c r="C135" s="219" t="s">
        <v>147</v>
      </c>
      <c r="D135" s="219" t="s">
        <v>126</v>
      </c>
      <c r="E135" s="220" t="s">
        <v>148</v>
      </c>
      <c r="F135" s="221" t="s">
        <v>149</v>
      </c>
      <c r="G135" s="222" t="s">
        <v>129</v>
      </c>
      <c r="H135" s="223">
        <v>1</v>
      </c>
      <c r="I135" s="224"/>
      <c r="J135" s="225">
        <f>ROUND(I135*H135,2)</f>
        <v>0</v>
      </c>
      <c r="K135" s="221" t="s">
        <v>130</v>
      </c>
      <c r="L135" s="39"/>
      <c r="M135" s="226" t="s">
        <v>1</v>
      </c>
      <c r="N135" s="227" t="s">
        <v>43</v>
      </c>
      <c r="O135" s="82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AR135" s="230" t="s">
        <v>131</v>
      </c>
      <c r="AT135" s="230" t="s">
        <v>126</v>
      </c>
      <c r="AU135" s="230" t="s">
        <v>88</v>
      </c>
      <c r="AY135" s="13" t="s">
        <v>123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3" t="s">
        <v>86</v>
      </c>
      <c r="BK135" s="231">
        <f>ROUND(I135*H135,2)</f>
        <v>0</v>
      </c>
      <c r="BL135" s="13" t="s">
        <v>131</v>
      </c>
      <c r="BM135" s="230" t="s">
        <v>150</v>
      </c>
    </row>
    <row r="136" s="1" customFormat="1">
      <c r="B136" s="34"/>
      <c r="C136" s="35"/>
      <c r="D136" s="232" t="s">
        <v>133</v>
      </c>
      <c r="E136" s="35"/>
      <c r="F136" s="233" t="s">
        <v>149</v>
      </c>
      <c r="G136" s="35"/>
      <c r="H136" s="35"/>
      <c r="I136" s="135"/>
      <c r="J136" s="35"/>
      <c r="K136" s="35"/>
      <c r="L136" s="39"/>
      <c r="M136" s="234"/>
      <c r="N136" s="82"/>
      <c r="O136" s="82"/>
      <c r="P136" s="82"/>
      <c r="Q136" s="82"/>
      <c r="R136" s="82"/>
      <c r="S136" s="82"/>
      <c r="T136" s="83"/>
      <c r="AT136" s="13" t="s">
        <v>133</v>
      </c>
      <c r="AU136" s="13" t="s">
        <v>88</v>
      </c>
    </row>
    <row r="137" s="1" customFormat="1">
      <c r="B137" s="34"/>
      <c r="C137" s="35"/>
      <c r="D137" s="232" t="s">
        <v>134</v>
      </c>
      <c r="E137" s="35"/>
      <c r="F137" s="235" t="s">
        <v>151</v>
      </c>
      <c r="G137" s="35"/>
      <c r="H137" s="35"/>
      <c r="I137" s="135"/>
      <c r="J137" s="35"/>
      <c r="K137" s="35"/>
      <c r="L137" s="39"/>
      <c r="M137" s="234"/>
      <c r="N137" s="82"/>
      <c r="O137" s="82"/>
      <c r="P137" s="82"/>
      <c r="Q137" s="82"/>
      <c r="R137" s="82"/>
      <c r="S137" s="82"/>
      <c r="T137" s="83"/>
      <c r="AT137" s="13" t="s">
        <v>134</v>
      </c>
      <c r="AU137" s="13" t="s">
        <v>88</v>
      </c>
    </row>
    <row r="138" s="11" customFormat="1" ht="22.8" customHeight="1">
      <c r="B138" s="203"/>
      <c r="C138" s="204"/>
      <c r="D138" s="205" t="s">
        <v>77</v>
      </c>
      <c r="E138" s="217" t="s">
        <v>152</v>
      </c>
      <c r="F138" s="217" t="s">
        <v>153</v>
      </c>
      <c r="G138" s="204"/>
      <c r="H138" s="204"/>
      <c r="I138" s="207"/>
      <c r="J138" s="218">
        <f>BK138</f>
        <v>0</v>
      </c>
      <c r="K138" s="204"/>
      <c r="L138" s="209"/>
      <c r="M138" s="210"/>
      <c r="N138" s="211"/>
      <c r="O138" s="211"/>
      <c r="P138" s="212">
        <f>SUM(P139:P149)</f>
        <v>0</v>
      </c>
      <c r="Q138" s="211"/>
      <c r="R138" s="212">
        <f>SUM(R139:R149)</f>
        <v>0</v>
      </c>
      <c r="S138" s="211"/>
      <c r="T138" s="213">
        <f>SUM(T139:T149)</f>
        <v>0</v>
      </c>
      <c r="AR138" s="214" t="s">
        <v>122</v>
      </c>
      <c r="AT138" s="215" t="s">
        <v>77</v>
      </c>
      <c r="AU138" s="215" t="s">
        <v>86</v>
      </c>
      <c r="AY138" s="214" t="s">
        <v>123</v>
      </c>
      <c r="BK138" s="216">
        <f>SUM(BK139:BK149)</f>
        <v>0</v>
      </c>
    </row>
    <row r="139" s="1" customFormat="1" ht="14.4" customHeight="1">
      <c r="B139" s="34"/>
      <c r="C139" s="219" t="s">
        <v>122</v>
      </c>
      <c r="D139" s="219" t="s">
        <v>126</v>
      </c>
      <c r="E139" s="220" t="s">
        <v>154</v>
      </c>
      <c r="F139" s="221" t="s">
        <v>153</v>
      </c>
      <c r="G139" s="222" t="s">
        <v>129</v>
      </c>
      <c r="H139" s="223">
        <v>1</v>
      </c>
      <c r="I139" s="224"/>
      <c r="J139" s="225">
        <f>ROUND(I139*H139,2)</f>
        <v>0</v>
      </c>
      <c r="K139" s="221" t="s">
        <v>130</v>
      </c>
      <c r="L139" s="39"/>
      <c r="M139" s="226" t="s">
        <v>1</v>
      </c>
      <c r="N139" s="227" t="s">
        <v>43</v>
      </c>
      <c r="O139" s="82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AR139" s="230" t="s">
        <v>131</v>
      </c>
      <c r="AT139" s="230" t="s">
        <v>126</v>
      </c>
      <c r="AU139" s="230" t="s">
        <v>88</v>
      </c>
      <c r="AY139" s="13" t="s">
        <v>123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3" t="s">
        <v>86</v>
      </c>
      <c r="BK139" s="231">
        <f>ROUND(I139*H139,2)</f>
        <v>0</v>
      </c>
      <c r="BL139" s="13" t="s">
        <v>131</v>
      </c>
      <c r="BM139" s="230" t="s">
        <v>155</v>
      </c>
    </row>
    <row r="140" s="1" customFormat="1">
      <c r="B140" s="34"/>
      <c r="C140" s="35"/>
      <c r="D140" s="232" t="s">
        <v>133</v>
      </c>
      <c r="E140" s="35"/>
      <c r="F140" s="233" t="s">
        <v>153</v>
      </c>
      <c r="G140" s="35"/>
      <c r="H140" s="35"/>
      <c r="I140" s="135"/>
      <c r="J140" s="35"/>
      <c r="K140" s="35"/>
      <c r="L140" s="39"/>
      <c r="M140" s="234"/>
      <c r="N140" s="82"/>
      <c r="O140" s="82"/>
      <c r="P140" s="82"/>
      <c r="Q140" s="82"/>
      <c r="R140" s="82"/>
      <c r="S140" s="82"/>
      <c r="T140" s="83"/>
      <c r="AT140" s="13" t="s">
        <v>133</v>
      </c>
      <c r="AU140" s="13" t="s">
        <v>88</v>
      </c>
    </row>
    <row r="141" s="1" customFormat="1">
      <c r="B141" s="34"/>
      <c r="C141" s="35"/>
      <c r="D141" s="232" t="s">
        <v>134</v>
      </c>
      <c r="E141" s="35"/>
      <c r="F141" s="235" t="s">
        <v>156</v>
      </c>
      <c r="G141" s="35"/>
      <c r="H141" s="35"/>
      <c r="I141" s="135"/>
      <c r="J141" s="35"/>
      <c r="K141" s="35"/>
      <c r="L141" s="39"/>
      <c r="M141" s="234"/>
      <c r="N141" s="82"/>
      <c r="O141" s="82"/>
      <c r="P141" s="82"/>
      <c r="Q141" s="82"/>
      <c r="R141" s="82"/>
      <c r="S141" s="82"/>
      <c r="T141" s="83"/>
      <c r="AT141" s="13" t="s">
        <v>134</v>
      </c>
      <c r="AU141" s="13" t="s">
        <v>88</v>
      </c>
    </row>
    <row r="142" s="1" customFormat="1" ht="14.4" customHeight="1">
      <c r="B142" s="34"/>
      <c r="C142" s="219" t="s">
        <v>157</v>
      </c>
      <c r="D142" s="219" t="s">
        <v>126</v>
      </c>
      <c r="E142" s="220" t="s">
        <v>158</v>
      </c>
      <c r="F142" s="221" t="s">
        <v>159</v>
      </c>
      <c r="G142" s="222" t="s">
        <v>160</v>
      </c>
      <c r="H142" s="223">
        <v>30</v>
      </c>
      <c r="I142" s="224"/>
      <c r="J142" s="225">
        <f>ROUND(I142*H142,2)</f>
        <v>0</v>
      </c>
      <c r="K142" s="221" t="s">
        <v>130</v>
      </c>
      <c r="L142" s="39"/>
      <c r="M142" s="226" t="s">
        <v>1</v>
      </c>
      <c r="N142" s="227" t="s">
        <v>43</v>
      </c>
      <c r="O142" s="82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AR142" s="230" t="s">
        <v>131</v>
      </c>
      <c r="AT142" s="230" t="s">
        <v>126</v>
      </c>
      <c r="AU142" s="230" t="s">
        <v>88</v>
      </c>
      <c r="AY142" s="13" t="s">
        <v>123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3" t="s">
        <v>86</v>
      </c>
      <c r="BK142" s="231">
        <f>ROUND(I142*H142,2)</f>
        <v>0</v>
      </c>
      <c r="BL142" s="13" t="s">
        <v>131</v>
      </c>
      <c r="BM142" s="230" t="s">
        <v>161</v>
      </c>
    </row>
    <row r="143" s="1" customFormat="1">
      <c r="B143" s="34"/>
      <c r="C143" s="35"/>
      <c r="D143" s="232" t="s">
        <v>133</v>
      </c>
      <c r="E143" s="35"/>
      <c r="F143" s="233" t="s">
        <v>159</v>
      </c>
      <c r="G143" s="35"/>
      <c r="H143" s="35"/>
      <c r="I143" s="135"/>
      <c r="J143" s="35"/>
      <c r="K143" s="35"/>
      <c r="L143" s="39"/>
      <c r="M143" s="234"/>
      <c r="N143" s="82"/>
      <c r="O143" s="82"/>
      <c r="P143" s="82"/>
      <c r="Q143" s="82"/>
      <c r="R143" s="82"/>
      <c r="S143" s="82"/>
      <c r="T143" s="83"/>
      <c r="AT143" s="13" t="s">
        <v>133</v>
      </c>
      <c r="AU143" s="13" t="s">
        <v>88</v>
      </c>
    </row>
    <row r="144" s="1" customFormat="1">
      <c r="B144" s="34"/>
      <c r="C144" s="35"/>
      <c r="D144" s="232" t="s">
        <v>134</v>
      </c>
      <c r="E144" s="35"/>
      <c r="F144" s="235" t="s">
        <v>162</v>
      </c>
      <c r="G144" s="35"/>
      <c r="H144" s="35"/>
      <c r="I144" s="135"/>
      <c r="J144" s="35"/>
      <c r="K144" s="35"/>
      <c r="L144" s="39"/>
      <c r="M144" s="234"/>
      <c r="N144" s="82"/>
      <c r="O144" s="82"/>
      <c r="P144" s="82"/>
      <c r="Q144" s="82"/>
      <c r="R144" s="82"/>
      <c r="S144" s="82"/>
      <c r="T144" s="83"/>
      <c r="AT144" s="13" t="s">
        <v>134</v>
      </c>
      <c r="AU144" s="13" t="s">
        <v>88</v>
      </c>
    </row>
    <row r="145" s="1" customFormat="1" ht="14.4" customHeight="1">
      <c r="B145" s="34"/>
      <c r="C145" s="219" t="s">
        <v>163</v>
      </c>
      <c r="D145" s="219" t="s">
        <v>126</v>
      </c>
      <c r="E145" s="220" t="s">
        <v>164</v>
      </c>
      <c r="F145" s="221" t="s">
        <v>165</v>
      </c>
      <c r="G145" s="222" t="s">
        <v>129</v>
      </c>
      <c r="H145" s="223">
        <v>1</v>
      </c>
      <c r="I145" s="224"/>
      <c r="J145" s="225">
        <f>ROUND(I145*H145,2)</f>
        <v>0</v>
      </c>
      <c r="K145" s="221" t="s">
        <v>130</v>
      </c>
      <c r="L145" s="39"/>
      <c r="M145" s="226" t="s">
        <v>1</v>
      </c>
      <c r="N145" s="227" t="s">
        <v>43</v>
      </c>
      <c r="O145" s="82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AR145" s="230" t="s">
        <v>131</v>
      </c>
      <c r="AT145" s="230" t="s">
        <v>126</v>
      </c>
      <c r="AU145" s="230" t="s">
        <v>88</v>
      </c>
      <c r="AY145" s="13" t="s">
        <v>123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3" t="s">
        <v>86</v>
      </c>
      <c r="BK145" s="231">
        <f>ROUND(I145*H145,2)</f>
        <v>0</v>
      </c>
      <c r="BL145" s="13" t="s">
        <v>131</v>
      </c>
      <c r="BM145" s="230" t="s">
        <v>166</v>
      </c>
    </row>
    <row r="146" s="1" customFormat="1">
      <c r="B146" s="34"/>
      <c r="C146" s="35"/>
      <c r="D146" s="232" t="s">
        <v>133</v>
      </c>
      <c r="E146" s="35"/>
      <c r="F146" s="233" t="s">
        <v>165</v>
      </c>
      <c r="G146" s="35"/>
      <c r="H146" s="35"/>
      <c r="I146" s="135"/>
      <c r="J146" s="35"/>
      <c r="K146" s="35"/>
      <c r="L146" s="39"/>
      <c r="M146" s="234"/>
      <c r="N146" s="82"/>
      <c r="O146" s="82"/>
      <c r="P146" s="82"/>
      <c r="Q146" s="82"/>
      <c r="R146" s="82"/>
      <c r="S146" s="82"/>
      <c r="T146" s="83"/>
      <c r="AT146" s="13" t="s">
        <v>133</v>
      </c>
      <c r="AU146" s="13" t="s">
        <v>88</v>
      </c>
    </row>
    <row r="147" s="1" customFormat="1" ht="14.4" customHeight="1">
      <c r="B147" s="34"/>
      <c r="C147" s="219" t="s">
        <v>167</v>
      </c>
      <c r="D147" s="219" t="s">
        <v>126</v>
      </c>
      <c r="E147" s="220" t="s">
        <v>168</v>
      </c>
      <c r="F147" s="221" t="s">
        <v>169</v>
      </c>
      <c r="G147" s="222" t="s">
        <v>129</v>
      </c>
      <c r="H147" s="223">
        <v>2</v>
      </c>
      <c r="I147" s="224"/>
      <c r="J147" s="225">
        <f>ROUND(I147*H147,2)</f>
        <v>0</v>
      </c>
      <c r="K147" s="221" t="s">
        <v>130</v>
      </c>
      <c r="L147" s="39"/>
      <c r="M147" s="226" t="s">
        <v>1</v>
      </c>
      <c r="N147" s="227" t="s">
        <v>43</v>
      </c>
      <c r="O147" s="82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AR147" s="230" t="s">
        <v>131</v>
      </c>
      <c r="AT147" s="230" t="s">
        <v>126</v>
      </c>
      <c r="AU147" s="230" t="s">
        <v>88</v>
      </c>
      <c r="AY147" s="13" t="s">
        <v>123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3" t="s">
        <v>86</v>
      </c>
      <c r="BK147" s="231">
        <f>ROUND(I147*H147,2)</f>
        <v>0</v>
      </c>
      <c r="BL147" s="13" t="s">
        <v>131</v>
      </c>
      <c r="BM147" s="230" t="s">
        <v>170</v>
      </c>
    </row>
    <row r="148" s="1" customFormat="1">
      <c r="B148" s="34"/>
      <c r="C148" s="35"/>
      <c r="D148" s="232" t="s">
        <v>133</v>
      </c>
      <c r="E148" s="35"/>
      <c r="F148" s="233" t="s">
        <v>169</v>
      </c>
      <c r="G148" s="35"/>
      <c r="H148" s="35"/>
      <c r="I148" s="135"/>
      <c r="J148" s="35"/>
      <c r="K148" s="35"/>
      <c r="L148" s="39"/>
      <c r="M148" s="234"/>
      <c r="N148" s="82"/>
      <c r="O148" s="82"/>
      <c r="P148" s="82"/>
      <c r="Q148" s="82"/>
      <c r="R148" s="82"/>
      <c r="S148" s="82"/>
      <c r="T148" s="83"/>
      <c r="AT148" s="13" t="s">
        <v>133</v>
      </c>
      <c r="AU148" s="13" t="s">
        <v>88</v>
      </c>
    </row>
    <row r="149" s="1" customFormat="1">
      <c r="B149" s="34"/>
      <c r="C149" s="35"/>
      <c r="D149" s="232" t="s">
        <v>134</v>
      </c>
      <c r="E149" s="35"/>
      <c r="F149" s="235" t="s">
        <v>171</v>
      </c>
      <c r="G149" s="35"/>
      <c r="H149" s="35"/>
      <c r="I149" s="135"/>
      <c r="J149" s="35"/>
      <c r="K149" s="35"/>
      <c r="L149" s="39"/>
      <c r="M149" s="234"/>
      <c r="N149" s="82"/>
      <c r="O149" s="82"/>
      <c r="P149" s="82"/>
      <c r="Q149" s="82"/>
      <c r="R149" s="82"/>
      <c r="S149" s="82"/>
      <c r="T149" s="83"/>
      <c r="AT149" s="13" t="s">
        <v>134</v>
      </c>
      <c r="AU149" s="13" t="s">
        <v>88</v>
      </c>
    </row>
    <row r="150" s="11" customFormat="1" ht="22.8" customHeight="1">
      <c r="B150" s="203"/>
      <c r="C150" s="204"/>
      <c r="D150" s="205" t="s">
        <v>77</v>
      </c>
      <c r="E150" s="217" t="s">
        <v>172</v>
      </c>
      <c r="F150" s="217" t="s">
        <v>173</v>
      </c>
      <c r="G150" s="204"/>
      <c r="H150" s="204"/>
      <c r="I150" s="207"/>
      <c r="J150" s="218">
        <f>BK150</f>
        <v>0</v>
      </c>
      <c r="K150" s="204"/>
      <c r="L150" s="209"/>
      <c r="M150" s="210"/>
      <c r="N150" s="211"/>
      <c r="O150" s="211"/>
      <c r="P150" s="212">
        <f>SUM(P151:P166)</f>
        <v>0</v>
      </c>
      <c r="Q150" s="211"/>
      <c r="R150" s="212">
        <f>SUM(R151:R166)</f>
        <v>0</v>
      </c>
      <c r="S150" s="211"/>
      <c r="T150" s="213">
        <f>SUM(T151:T166)</f>
        <v>0</v>
      </c>
      <c r="AR150" s="214" t="s">
        <v>122</v>
      </c>
      <c r="AT150" s="215" t="s">
        <v>77</v>
      </c>
      <c r="AU150" s="215" t="s">
        <v>86</v>
      </c>
      <c r="AY150" s="214" t="s">
        <v>123</v>
      </c>
      <c r="BK150" s="216">
        <f>SUM(BK151:BK166)</f>
        <v>0</v>
      </c>
    </row>
    <row r="151" s="1" customFormat="1" ht="14.4" customHeight="1">
      <c r="B151" s="34"/>
      <c r="C151" s="219" t="s">
        <v>174</v>
      </c>
      <c r="D151" s="219" t="s">
        <v>126</v>
      </c>
      <c r="E151" s="220" t="s">
        <v>175</v>
      </c>
      <c r="F151" s="221" t="s">
        <v>176</v>
      </c>
      <c r="G151" s="222" t="s">
        <v>177</v>
      </c>
      <c r="H151" s="223">
        <v>15</v>
      </c>
      <c r="I151" s="224"/>
      <c r="J151" s="225">
        <f>ROUND(I151*H151,2)</f>
        <v>0</v>
      </c>
      <c r="K151" s="221" t="s">
        <v>130</v>
      </c>
      <c r="L151" s="39"/>
      <c r="M151" s="226" t="s">
        <v>1</v>
      </c>
      <c r="N151" s="227" t="s">
        <v>43</v>
      </c>
      <c r="O151" s="82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AR151" s="230" t="s">
        <v>131</v>
      </c>
      <c r="AT151" s="230" t="s">
        <v>126</v>
      </c>
      <c r="AU151" s="230" t="s">
        <v>88</v>
      </c>
      <c r="AY151" s="13" t="s">
        <v>123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3" t="s">
        <v>86</v>
      </c>
      <c r="BK151" s="231">
        <f>ROUND(I151*H151,2)</f>
        <v>0</v>
      </c>
      <c r="BL151" s="13" t="s">
        <v>131</v>
      </c>
      <c r="BM151" s="230" t="s">
        <v>178</v>
      </c>
    </row>
    <row r="152" s="1" customFormat="1">
      <c r="B152" s="34"/>
      <c r="C152" s="35"/>
      <c r="D152" s="232" t="s">
        <v>133</v>
      </c>
      <c r="E152" s="35"/>
      <c r="F152" s="233" t="s">
        <v>176</v>
      </c>
      <c r="G152" s="35"/>
      <c r="H152" s="35"/>
      <c r="I152" s="135"/>
      <c r="J152" s="35"/>
      <c r="K152" s="35"/>
      <c r="L152" s="39"/>
      <c r="M152" s="234"/>
      <c r="N152" s="82"/>
      <c r="O152" s="82"/>
      <c r="P152" s="82"/>
      <c r="Q152" s="82"/>
      <c r="R152" s="82"/>
      <c r="S152" s="82"/>
      <c r="T152" s="83"/>
      <c r="AT152" s="13" t="s">
        <v>133</v>
      </c>
      <c r="AU152" s="13" t="s">
        <v>88</v>
      </c>
    </row>
    <row r="153" s="1" customFormat="1" ht="14.4" customHeight="1">
      <c r="B153" s="34"/>
      <c r="C153" s="219" t="s">
        <v>179</v>
      </c>
      <c r="D153" s="219" t="s">
        <v>126</v>
      </c>
      <c r="E153" s="220" t="s">
        <v>180</v>
      </c>
      <c r="F153" s="221" t="s">
        <v>181</v>
      </c>
      <c r="G153" s="222" t="s">
        <v>129</v>
      </c>
      <c r="H153" s="223">
        <v>1</v>
      </c>
      <c r="I153" s="224"/>
      <c r="J153" s="225">
        <f>ROUND(I153*H153,2)</f>
        <v>0</v>
      </c>
      <c r="K153" s="221" t="s">
        <v>182</v>
      </c>
      <c r="L153" s="39"/>
      <c r="M153" s="226" t="s">
        <v>1</v>
      </c>
      <c r="N153" s="227" t="s">
        <v>43</v>
      </c>
      <c r="O153" s="82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AR153" s="230" t="s">
        <v>131</v>
      </c>
      <c r="AT153" s="230" t="s">
        <v>126</v>
      </c>
      <c r="AU153" s="230" t="s">
        <v>88</v>
      </c>
      <c r="AY153" s="13" t="s">
        <v>123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3" t="s">
        <v>86</v>
      </c>
      <c r="BK153" s="231">
        <f>ROUND(I153*H153,2)</f>
        <v>0</v>
      </c>
      <c r="BL153" s="13" t="s">
        <v>131</v>
      </c>
      <c r="BM153" s="230" t="s">
        <v>183</v>
      </c>
    </row>
    <row r="154" s="1" customFormat="1">
      <c r="B154" s="34"/>
      <c r="C154" s="35"/>
      <c r="D154" s="232" t="s">
        <v>133</v>
      </c>
      <c r="E154" s="35"/>
      <c r="F154" s="233" t="s">
        <v>181</v>
      </c>
      <c r="G154" s="35"/>
      <c r="H154" s="35"/>
      <c r="I154" s="135"/>
      <c r="J154" s="35"/>
      <c r="K154" s="35"/>
      <c r="L154" s="39"/>
      <c r="M154" s="234"/>
      <c r="N154" s="82"/>
      <c r="O154" s="82"/>
      <c r="P154" s="82"/>
      <c r="Q154" s="82"/>
      <c r="R154" s="82"/>
      <c r="S154" s="82"/>
      <c r="T154" s="83"/>
      <c r="AT154" s="13" t="s">
        <v>133</v>
      </c>
      <c r="AU154" s="13" t="s">
        <v>88</v>
      </c>
    </row>
    <row r="155" s="1" customFormat="1">
      <c r="B155" s="34"/>
      <c r="C155" s="35"/>
      <c r="D155" s="232" t="s">
        <v>134</v>
      </c>
      <c r="E155" s="35"/>
      <c r="F155" s="235" t="s">
        <v>184</v>
      </c>
      <c r="G155" s="35"/>
      <c r="H155" s="35"/>
      <c r="I155" s="135"/>
      <c r="J155" s="35"/>
      <c r="K155" s="35"/>
      <c r="L155" s="39"/>
      <c r="M155" s="234"/>
      <c r="N155" s="82"/>
      <c r="O155" s="82"/>
      <c r="P155" s="82"/>
      <c r="Q155" s="82"/>
      <c r="R155" s="82"/>
      <c r="S155" s="82"/>
      <c r="T155" s="83"/>
      <c r="AT155" s="13" t="s">
        <v>134</v>
      </c>
      <c r="AU155" s="13" t="s">
        <v>88</v>
      </c>
    </row>
    <row r="156" s="1" customFormat="1" ht="14.4" customHeight="1">
      <c r="B156" s="34"/>
      <c r="C156" s="219" t="s">
        <v>185</v>
      </c>
      <c r="D156" s="219" t="s">
        <v>126</v>
      </c>
      <c r="E156" s="220" t="s">
        <v>186</v>
      </c>
      <c r="F156" s="221" t="s">
        <v>187</v>
      </c>
      <c r="G156" s="222" t="s">
        <v>129</v>
      </c>
      <c r="H156" s="223">
        <v>1</v>
      </c>
      <c r="I156" s="224"/>
      <c r="J156" s="225">
        <f>ROUND(I156*H156,2)</f>
        <v>0</v>
      </c>
      <c r="K156" s="221" t="s">
        <v>182</v>
      </c>
      <c r="L156" s="39"/>
      <c r="M156" s="226" t="s">
        <v>1</v>
      </c>
      <c r="N156" s="227" t="s">
        <v>43</v>
      </c>
      <c r="O156" s="82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AR156" s="230" t="s">
        <v>131</v>
      </c>
      <c r="AT156" s="230" t="s">
        <v>126</v>
      </c>
      <c r="AU156" s="230" t="s">
        <v>88</v>
      </c>
      <c r="AY156" s="13" t="s">
        <v>123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3" t="s">
        <v>86</v>
      </c>
      <c r="BK156" s="231">
        <f>ROUND(I156*H156,2)</f>
        <v>0</v>
      </c>
      <c r="BL156" s="13" t="s">
        <v>131</v>
      </c>
      <c r="BM156" s="230" t="s">
        <v>188</v>
      </c>
    </row>
    <row r="157" s="1" customFormat="1">
      <c r="B157" s="34"/>
      <c r="C157" s="35"/>
      <c r="D157" s="232" t="s">
        <v>133</v>
      </c>
      <c r="E157" s="35"/>
      <c r="F157" s="233" t="s">
        <v>187</v>
      </c>
      <c r="G157" s="35"/>
      <c r="H157" s="35"/>
      <c r="I157" s="135"/>
      <c r="J157" s="35"/>
      <c r="K157" s="35"/>
      <c r="L157" s="39"/>
      <c r="M157" s="234"/>
      <c r="N157" s="82"/>
      <c r="O157" s="82"/>
      <c r="P157" s="82"/>
      <c r="Q157" s="82"/>
      <c r="R157" s="82"/>
      <c r="S157" s="82"/>
      <c r="T157" s="83"/>
      <c r="AT157" s="13" t="s">
        <v>133</v>
      </c>
      <c r="AU157" s="13" t="s">
        <v>88</v>
      </c>
    </row>
    <row r="158" s="1" customFormat="1">
      <c r="B158" s="34"/>
      <c r="C158" s="35"/>
      <c r="D158" s="232" t="s">
        <v>134</v>
      </c>
      <c r="E158" s="35"/>
      <c r="F158" s="235" t="s">
        <v>189</v>
      </c>
      <c r="G158" s="35"/>
      <c r="H158" s="35"/>
      <c r="I158" s="135"/>
      <c r="J158" s="35"/>
      <c r="K158" s="35"/>
      <c r="L158" s="39"/>
      <c r="M158" s="234"/>
      <c r="N158" s="82"/>
      <c r="O158" s="82"/>
      <c r="P158" s="82"/>
      <c r="Q158" s="82"/>
      <c r="R158" s="82"/>
      <c r="S158" s="82"/>
      <c r="T158" s="83"/>
      <c r="AT158" s="13" t="s">
        <v>134</v>
      </c>
      <c r="AU158" s="13" t="s">
        <v>88</v>
      </c>
    </row>
    <row r="159" s="1" customFormat="1" ht="14.4" customHeight="1">
      <c r="B159" s="34"/>
      <c r="C159" s="219" t="s">
        <v>190</v>
      </c>
      <c r="D159" s="219" t="s">
        <v>126</v>
      </c>
      <c r="E159" s="220" t="s">
        <v>191</v>
      </c>
      <c r="F159" s="221" t="s">
        <v>192</v>
      </c>
      <c r="G159" s="222" t="s">
        <v>129</v>
      </c>
      <c r="H159" s="223">
        <v>1</v>
      </c>
      <c r="I159" s="224"/>
      <c r="J159" s="225">
        <f>ROUND(I159*H159,2)</f>
        <v>0</v>
      </c>
      <c r="K159" s="221" t="s">
        <v>182</v>
      </c>
      <c r="L159" s="39"/>
      <c r="M159" s="226" t="s">
        <v>1</v>
      </c>
      <c r="N159" s="227" t="s">
        <v>43</v>
      </c>
      <c r="O159" s="82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AR159" s="230" t="s">
        <v>131</v>
      </c>
      <c r="AT159" s="230" t="s">
        <v>126</v>
      </c>
      <c r="AU159" s="230" t="s">
        <v>88</v>
      </c>
      <c r="AY159" s="13" t="s">
        <v>123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3" t="s">
        <v>86</v>
      </c>
      <c r="BK159" s="231">
        <f>ROUND(I159*H159,2)</f>
        <v>0</v>
      </c>
      <c r="BL159" s="13" t="s">
        <v>131</v>
      </c>
      <c r="BM159" s="230" t="s">
        <v>193</v>
      </c>
    </row>
    <row r="160" s="1" customFormat="1">
      <c r="B160" s="34"/>
      <c r="C160" s="35"/>
      <c r="D160" s="232" t="s">
        <v>133</v>
      </c>
      <c r="E160" s="35"/>
      <c r="F160" s="233" t="s">
        <v>192</v>
      </c>
      <c r="G160" s="35"/>
      <c r="H160" s="35"/>
      <c r="I160" s="135"/>
      <c r="J160" s="35"/>
      <c r="K160" s="35"/>
      <c r="L160" s="39"/>
      <c r="M160" s="234"/>
      <c r="N160" s="82"/>
      <c r="O160" s="82"/>
      <c r="P160" s="82"/>
      <c r="Q160" s="82"/>
      <c r="R160" s="82"/>
      <c r="S160" s="82"/>
      <c r="T160" s="83"/>
      <c r="AT160" s="13" t="s">
        <v>133</v>
      </c>
      <c r="AU160" s="13" t="s">
        <v>88</v>
      </c>
    </row>
    <row r="161" s="1" customFormat="1" ht="14.4" customHeight="1">
      <c r="B161" s="34"/>
      <c r="C161" s="219" t="s">
        <v>194</v>
      </c>
      <c r="D161" s="219" t="s">
        <v>126</v>
      </c>
      <c r="E161" s="220" t="s">
        <v>195</v>
      </c>
      <c r="F161" s="221" t="s">
        <v>196</v>
      </c>
      <c r="G161" s="222" t="s">
        <v>129</v>
      </c>
      <c r="H161" s="223">
        <v>1</v>
      </c>
      <c r="I161" s="224"/>
      <c r="J161" s="225">
        <f>ROUND(I161*H161,2)</f>
        <v>0</v>
      </c>
      <c r="K161" s="221" t="s">
        <v>130</v>
      </c>
      <c r="L161" s="39"/>
      <c r="M161" s="226" t="s">
        <v>1</v>
      </c>
      <c r="N161" s="227" t="s">
        <v>43</v>
      </c>
      <c r="O161" s="82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AR161" s="230" t="s">
        <v>131</v>
      </c>
      <c r="AT161" s="230" t="s">
        <v>126</v>
      </c>
      <c r="AU161" s="230" t="s">
        <v>88</v>
      </c>
      <c r="AY161" s="13" t="s">
        <v>123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3" t="s">
        <v>86</v>
      </c>
      <c r="BK161" s="231">
        <f>ROUND(I161*H161,2)</f>
        <v>0</v>
      </c>
      <c r="BL161" s="13" t="s">
        <v>131</v>
      </c>
      <c r="BM161" s="230" t="s">
        <v>197</v>
      </c>
    </row>
    <row r="162" s="1" customFormat="1">
      <c r="B162" s="34"/>
      <c r="C162" s="35"/>
      <c r="D162" s="232" t="s">
        <v>133</v>
      </c>
      <c r="E162" s="35"/>
      <c r="F162" s="233" t="s">
        <v>196</v>
      </c>
      <c r="G162" s="35"/>
      <c r="H162" s="35"/>
      <c r="I162" s="135"/>
      <c r="J162" s="35"/>
      <c r="K162" s="35"/>
      <c r="L162" s="39"/>
      <c r="M162" s="234"/>
      <c r="N162" s="82"/>
      <c r="O162" s="82"/>
      <c r="P162" s="82"/>
      <c r="Q162" s="82"/>
      <c r="R162" s="82"/>
      <c r="S162" s="82"/>
      <c r="T162" s="83"/>
      <c r="AT162" s="13" t="s">
        <v>133</v>
      </c>
      <c r="AU162" s="13" t="s">
        <v>88</v>
      </c>
    </row>
    <row r="163" s="1" customFormat="1">
      <c r="B163" s="34"/>
      <c r="C163" s="35"/>
      <c r="D163" s="232" t="s">
        <v>134</v>
      </c>
      <c r="E163" s="35"/>
      <c r="F163" s="235" t="s">
        <v>198</v>
      </c>
      <c r="G163" s="35"/>
      <c r="H163" s="35"/>
      <c r="I163" s="135"/>
      <c r="J163" s="35"/>
      <c r="K163" s="35"/>
      <c r="L163" s="39"/>
      <c r="M163" s="234"/>
      <c r="N163" s="82"/>
      <c r="O163" s="82"/>
      <c r="P163" s="82"/>
      <c r="Q163" s="82"/>
      <c r="R163" s="82"/>
      <c r="S163" s="82"/>
      <c r="T163" s="83"/>
      <c r="AT163" s="13" t="s">
        <v>134</v>
      </c>
      <c r="AU163" s="13" t="s">
        <v>88</v>
      </c>
    </row>
    <row r="164" s="1" customFormat="1" ht="14.4" customHeight="1">
      <c r="B164" s="34"/>
      <c r="C164" s="219" t="s">
        <v>199</v>
      </c>
      <c r="D164" s="219" t="s">
        <v>126</v>
      </c>
      <c r="E164" s="220" t="s">
        <v>200</v>
      </c>
      <c r="F164" s="221" t="s">
        <v>201</v>
      </c>
      <c r="G164" s="222" t="s">
        <v>129</v>
      </c>
      <c r="H164" s="223">
        <v>1</v>
      </c>
      <c r="I164" s="224"/>
      <c r="J164" s="225">
        <f>ROUND(I164*H164,2)</f>
        <v>0</v>
      </c>
      <c r="K164" s="221" t="s">
        <v>130</v>
      </c>
      <c r="L164" s="39"/>
      <c r="M164" s="226" t="s">
        <v>1</v>
      </c>
      <c r="N164" s="227" t="s">
        <v>43</v>
      </c>
      <c r="O164" s="82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AR164" s="230" t="s">
        <v>131</v>
      </c>
      <c r="AT164" s="230" t="s">
        <v>126</v>
      </c>
      <c r="AU164" s="230" t="s">
        <v>88</v>
      </c>
      <c r="AY164" s="13" t="s">
        <v>123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3" t="s">
        <v>86</v>
      </c>
      <c r="BK164" s="231">
        <f>ROUND(I164*H164,2)</f>
        <v>0</v>
      </c>
      <c r="BL164" s="13" t="s">
        <v>131</v>
      </c>
      <c r="BM164" s="230" t="s">
        <v>202</v>
      </c>
    </row>
    <row r="165" s="1" customFormat="1">
      <c r="B165" s="34"/>
      <c r="C165" s="35"/>
      <c r="D165" s="232" t="s">
        <v>133</v>
      </c>
      <c r="E165" s="35"/>
      <c r="F165" s="233" t="s">
        <v>201</v>
      </c>
      <c r="G165" s="35"/>
      <c r="H165" s="35"/>
      <c r="I165" s="135"/>
      <c r="J165" s="35"/>
      <c r="K165" s="35"/>
      <c r="L165" s="39"/>
      <c r="M165" s="234"/>
      <c r="N165" s="82"/>
      <c r="O165" s="82"/>
      <c r="P165" s="82"/>
      <c r="Q165" s="82"/>
      <c r="R165" s="82"/>
      <c r="S165" s="82"/>
      <c r="T165" s="83"/>
      <c r="AT165" s="13" t="s">
        <v>133</v>
      </c>
      <c r="AU165" s="13" t="s">
        <v>88</v>
      </c>
    </row>
    <row r="166" s="1" customFormat="1">
      <c r="B166" s="34"/>
      <c r="C166" s="35"/>
      <c r="D166" s="232" t="s">
        <v>134</v>
      </c>
      <c r="E166" s="35"/>
      <c r="F166" s="235" t="s">
        <v>203</v>
      </c>
      <c r="G166" s="35"/>
      <c r="H166" s="35"/>
      <c r="I166" s="135"/>
      <c r="J166" s="35"/>
      <c r="K166" s="35"/>
      <c r="L166" s="39"/>
      <c r="M166" s="234"/>
      <c r="N166" s="82"/>
      <c r="O166" s="82"/>
      <c r="P166" s="82"/>
      <c r="Q166" s="82"/>
      <c r="R166" s="82"/>
      <c r="S166" s="82"/>
      <c r="T166" s="83"/>
      <c r="AT166" s="13" t="s">
        <v>134</v>
      </c>
      <c r="AU166" s="13" t="s">
        <v>88</v>
      </c>
    </row>
    <row r="167" s="11" customFormat="1" ht="22.8" customHeight="1">
      <c r="B167" s="203"/>
      <c r="C167" s="204"/>
      <c r="D167" s="205" t="s">
        <v>77</v>
      </c>
      <c r="E167" s="217" t="s">
        <v>204</v>
      </c>
      <c r="F167" s="217" t="s">
        <v>205</v>
      </c>
      <c r="G167" s="204"/>
      <c r="H167" s="204"/>
      <c r="I167" s="207"/>
      <c r="J167" s="218">
        <f>BK167</f>
        <v>0</v>
      </c>
      <c r="K167" s="204"/>
      <c r="L167" s="209"/>
      <c r="M167" s="210"/>
      <c r="N167" s="211"/>
      <c r="O167" s="211"/>
      <c r="P167" s="212">
        <f>SUM(P168:P170)</f>
        <v>0</v>
      </c>
      <c r="Q167" s="211"/>
      <c r="R167" s="212">
        <f>SUM(R168:R170)</f>
        <v>0</v>
      </c>
      <c r="S167" s="211"/>
      <c r="T167" s="213">
        <f>SUM(T168:T170)</f>
        <v>0</v>
      </c>
      <c r="AR167" s="214" t="s">
        <v>122</v>
      </c>
      <c r="AT167" s="215" t="s">
        <v>77</v>
      </c>
      <c r="AU167" s="215" t="s">
        <v>86</v>
      </c>
      <c r="AY167" s="214" t="s">
        <v>123</v>
      </c>
      <c r="BK167" s="216">
        <f>SUM(BK168:BK170)</f>
        <v>0</v>
      </c>
    </row>
    <row r="168" s="1" customFormat="1" ht="14.4" customHeight="1">
      <c r="B168" s="34"/>
      <c r="C168" s="219" t="s">
        <v>8</v>
      </c>
      <c r="D168" s="219" t="s">
        <v>126</v>
      </c>
      <c r="E168" s="220" t="s">
        <v>206</v>
      </c>
      <c r="F168" s="221" t="s">
        <v>207</v>
      </c>
      <c r="G168" s="222" t="s">
        <v>129</v>
      </c>
      <c r="H168" s="223">
        <v>2</v>
      </c>
      <c r="I168" s="224"/>
      <c r="J168" s="225">
        <f>ROUND(I168*H168,2)</f>
        <v>0</v>
      </c>
      <c r="K168" s="221" t="s">
        <v>130</v>
      </c>
      <c r="L168" s="39"/>
      <c r="M168" s="226" t="s">
        <v>1</v>
      </c>
      <c r="N168" s="227" t="s">
        <v>43</v>
      </c>
      <c r="O168" s="82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AR168" s="230" t="s">
        <v>131</v>
      </c>
      <c r="AT168" s="230" t="s">
        <v>126</v>
      </c>
      <c r="AU168" s="230" t="s">
        <v>88</v>
      </c>
      <c r="AY168" s="13" t="s">
        <v>123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3" t="s">
        <v>86</v>
      </c>
      <c r="BK168" s="231">
        <f>ROUND(I168*H168,2)</f>
        <v>0</v>
      </c>
      <c r="BL168" s="13" t="s">
        <v>131</v>
      </c>
      <c r="BM168" s="230" t="s">
        <v>208</v>
      </c>
    </row>
    <row r="169" s="1" customFormat="1">
      <c r="B169" s="34"/>
      <c r="C169" s="35"/>
      <c r="D169" s="232" t="s">
        <v>133</v>
      </c>
      <c r="E169" s="35"/>
      <c r="F169" s="233" t="s">
        <v>207</v>
      </c>
      <c r="G169" s="35"/>
      <c r="H169" s="35"/>
      <c r="I169" s="135"/>
      <c r="J169" s="35"/>
      <c r="K169" s="35"/>
      <c r="L169" s="39"/>
      <c r="M169" s="234"/>
      <c r="N169" s="82"/>
      <c r="O169" s="82"/>
      <c r="P169" s="82"/>
      <c r="Q169" s="82"/>
      <c r="R169" s="82"/>
      <c r="S169" s="82"/>
      <c r="T169" s="83"/>
      <c r="AT169" s="13" t="s">
        <v>133</v>
      </c>
      <c r="AU169" s="13" t="s">
        <v>88</v>
      </c>
    </row>
    <row r="170" s="1" customFormat="1">
      <c r="B170" s="34"/>
      <c r="C170" s="35"/>
      <c r="D170" s="232" t="s">
        <v>134</v>
      </c>
      <c r="E170" s="35"/>
      <c r="F170" s="235" t="s">
        <v>209</v>
      </c>
      <c r="G170" s="35"/>
      <c r="H170" s="35"/>
      <c r="I170" s="135"/>
      <c r="J170" s="35"/>
      <c r="K170" s="35"/>
      <c r="L170" s="39"/>
      <c r="M170" s="236"/>
      <c r="N170" s="237"/>
      <c r="O170" s="237"/>
      <c r="P170" s="237"/>
      <c r="Q170" s="237"/>
      <c r="R170" s="237"/>
      <c r="S170" s="237"/>
      <c r="T170" s="238"/>
      <c r="AT170" s="13" t="s">
        <v>134</v>
      </c>
      <c r="AU170" s="13" t="s">
        <v>88</v>
      </c>
    </row>
    <row r="171" s="1" customFormat="1" ht="6.96" customHeight="1">
      <c r="B171" s="57"/>
      <c r="C171" s="58"/>
      <c r="D171" s="58"/>
      <c r="E171" s="58"/>
      <c r="F171" s="58"/>
      <c r="G171" s="58"/>
      <c r="H171" s="58"/>
      <c r="I171" s="169"/>
      <c r="J171" s="58"/>
      <c r="K171" s="58"/>
      <c r="L171" s="39"/>
    </row>
  </sheetData>
  <sheetProtection sheet="1" autoFilter="0" formatColumns="0" formatRows="0" objects="1" scenarios="1" spinCount="100000" saltValue="6CI9N30Zm7blHI6poSv+Vd356+MKQ7TvStyIDRYMRxeaTY9R+2KbA/ytizGpdmYgr9RF3jlrmCYeAhHW9lkH+A==" hashValue="VYBR22js5dJ0+MGKWJ8MR5ySHx50iKwRvoP1gjg/UWjOsN2RONfmaNf5itwDNy8EHUVARCLAro7YIfbZ3kf+PQ==" algorithmName="SHA-512" password="CC35"/>
  <autoFilter ref="C121:K170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7.14" customWidth="1"/>
    <col min="2" max="2" width="1.43" customWidth="1"/>
    <col min="3" max="3" width="3.57" customWidth="1"/>
    <col min="4" max="4" width="3.71" customWidth="1"/>
    <col min="5" max="5" width="14.71" customWidth="1"/>
    <col min="6" max="6" width="43.57" customWidth="1"/>
    <col min="7" max="7" width="6" customWidth="1"/>
    <col min="8" max="8" width="9.86" customWidth="1"/>
    <col min="9" max="9" width="17.29" style="127" customWidth="1"/>
    <col min="10" max="10" width="17.29" customWidth="1"/>
    <col min="11" max="11" width="17.29" customWidth="1"/>
    <col min="12" max="12" width="8" customWidth="1"/>
    <col min="13" max="13" width="9.29" hidden="1" customWidth="1"/>
    <col min="14" max="14" width="9.14" hidden="1"/>
    <col min="15" max="15" width="12.14" hidden="1" customWidth="1"/>
    <col min="16" max="16" width="12.14" hidden="1" customWidth="1"/>
    <col min="17" max="17" width="12.14" hidden="1" customWidth="1"/>
    <col min="18" max="18" width="12.14" hidden="1" customWidth="1"/>
    <col min="19" max="19" width="12.14" hidden="1" customWidth="1"/>
    <col min="20" max="20" width="12.14" hidden="1" customWidth="1"/>
    <col min="21" max="21" width="14" hidden="1" customWidth="1"/>
    <col min="22" max="22" width="10.57" customWidth="1"/>
    <col min="23" max="23" width="14" customWidth="1"/>
    <col min="24" max="24" width="10.57" customWidth="1"/>
    <col min="25" max="25" width="12.86" customWidth="1"/>
    <col min="26" max="26" width="9.43" customWidth="1"/>
    <col min="27" max="27" width="12.86" customWidth="1"/>
    <col min="28" max="28" width="14" customWidth="1"/>
    <col min="29" max="29" width="9.43" customWidth="1"/>
    <col min="30" max="30" width="12.86" customWidth="1"/>
    <col min="31" max="31" width="14" customWidth="1"/>
    <col min="44" max="44" width="9.14" hidden="1"/>
    <col min="45" max="45" width="9.14" hidden="1"/>
    <col min="46" max="46" width="9.14" hidden="1"/>
    <col min="47" max="47" width="9.14" hidden="1"/>
    <col min="48" max="48" width="9.14" hidden="1"/>
    <col min="49" max="49" width="9.14" hidden="1"/>
    <col min="50" max="50" width="9.14" hidden="1"/>
    <col min="51" max="51" width="9.14" hidden="1"/>
    <col min="52" max="52" width="9.14" hidden="1"/>
    <col min="53" max="53" width="9.14" hidden="1"/>
    <col min="54" max="54" width="9.14" hidden="1"/>
    <col min="55" max="55" width="9.14" hidden="1"/>
    <col min="56" max="56" width="9.14" hidden="1"/>
    <col min="57" max="57" width="9.14" hidden="1"/>
    <col min="58" max="58" width="9.14" hidden="1"/>
    <col min="59" max="59" width="9.14" hidden="1"/>
    <col min="60" max="60" width="9.14" hidden="1"/>
    <col min="61" max="61" width="9.14" hidden="1"/>
    <col min="62" max="62" width="9.14" hidden="1"/>
    <col min="63" max="63" width="9.14" hidden="1"/>
    <col min="64" max="64" width="9.14" hidden="1"/>
    <col min="65" max="65" width="9.14" hidden="1"/>
  </cols>
  <sheetData>
    <row r="2" ht="36.96" customHeight="1">
      <c r="L2"/>
      <c r="AT2" s="13" t="s">
        <v>92</v>
      </c>
    </row>
    <row r="3" ht="6.96" customHeight="1">
      <c r="B3" s="128"/>
      <c r="C3" s="129"/>
      <c r="D3" s="129"/>
      <c r="E3" s="129"/>
      <c r="F3" s="129"/>
      <c r="G3" s="129"/>
      <c r="H3" s="129"/>
      <c r="I3" s="130"/>
      <c r="J3" s="129"/>
      <c r="K3" s="129"/>
      <c r="L3" s="16"/>
      <c r="AT3" s="13" t="s">
        <v>88</v>
      </c>
    </row>
    <row r="4" ht="24.96" customHeight="1">
      <c r="B4" s="16"/>
      <c r="D4" s="131" t="s">
        <v>93</v>
      </c>
      <c r="L4" s="16"/>
      <c r="M4" s="132" t="s">
        <v>10</v>
      </c>
      <c r="AT4" s="13" t="s">
        <v>4</v>
      </c>
    </row>
    <row r="5" ht="6.96" customHeight="1">
      <c r="B5" s="16"/>
      <c r="L5" s="16"/>
    </row>
    <row r="6" ht="12" customHeight="1">
      <c r="B6" s="16"/>
      <c r="D6" s="133" t="s">
        <v>16</v>
      </c>
      <c r="L6" s="16"/>
    </row>
    <row r="7" ht="14.4" customHeight="1">
      <c r="B7" s="16"/>
      <c r="E7" s="134" t="str">
        <f>'Rekapitulace stavby'!K6</f>
        <v>Propustek ev.č. P3 přes místní potok v obci Hrádek u č.p. 303</v>
      </c>
      <c r="F7" s="133"/>
      <c r="G7" s="133"/>
      <c r="H7" s="133"/>
      <c r="L7" s="16"/>
    </row>
    <row r="8" s="1" customFormat="1" ht="12" customHeight="1">
      <c r="B8" s="39"/>
      <c r="D8" s="133" t="s">
        <v>94</v>
      </c>
      <c r="I8" s="135"/>
      <c r="L8" s="39"/>
    </row>
    <row r="9" s="1" customFormat="1" ht="36.96" customHeight="1">
      <c r="B9" s="39"/>
      <c r="E9" s="136" t="s">
        <v>210</v>
      </c>
      <c r="F9" s="1"/>
      <c r="G9" s="1"/>
      <c r="H9" s="1"/>
      <c r="I9" s="135"/>
      <c r="L9" s="39"/>
    </row>
    <row r="10" s="1" customFormat="1">
      <c r="B10" s="39"/>
      <c r="I10" s="135"/>
      <c r="L10" s="39"/>
    </row>
    <row r="11" s="1" customFormat="1" ht="12" customHeight="1">
      <c r="B11" s="39"/>
      <c r="D11" s="133" t="s">
        <v>18</v>
      </c>
      <c r="F11" s="137" t="s">
        <v>1</v>
      </c>
      <c r="I11" s="138" t="s">
        <v>19</v>
      </c>
      <c r="J11" s="137" t="s">
        <v>1</v>
      </c>
      <c r="L11" s="39"/>
    </row>
    <row r="12" s="1" customFormat="1" ht="12" customHeight="1">
      <c r="B12" s="39"/>
      <c r="D12" s="133" t="s">
        <v>20</v>
      </c>
      <c r="F12" s="137" t="s">
        <v>21</v>
      </c>
      <c r="I12" s="138" t="s">
        <v>22</v>
      </c>
      <c r="J12" s="139" t="str">
        <f>'Rekapitulace stavby'!AN8</f>
        <v>26. 2. 2019</v>
      </c>
      <c r="L12" s="39"/>
    </row>
    <row r="13" s="1" customFormat="1" ht="10.8" customHeight="1">
      <c r="B13" s="39"/>
      <c r="I13" s="135"/>
      <c r="L13" s="39"/>
    </row>
    <row r="14" s="1" customFormat="1" ht="12" customHeight="1">
      <c r="B14" s="39"/>
      <c r="D14" s="133" t="s">
        <v>24</v>
      </c>
      <c r="I14" s="138" t="s">
        <v>25</v>
      </c>
      <c r="J14" s="137" t="s">
        <v>1</v>
      </c>
      <c r="L14" s="39"/>
    </row>
    <row r="15" s="1" customFormat="1" ht="18" customHeight="1">
      <c r="B15" s="39"/>
      <c r="E15" s="137" t="s">
        <v>26</v>
      </c>
      <c r="I15" s="138" t="s">
        <v>27</v>
      </c>
      <c r="J15" s="137" t="s">
        <v>1</v>
      </c>
      <c r="L15" s="39"/>
    </row>
    <row r="16" s="1" customFormat="1" ht="6.96" customHeight="1">
      <c r="B16" s="39"/>
      <c r="I16" s="135"/>
      <c r="L16" s="39"/>
    </row>
    <row r="17" s="1" customFormat="1" ht="12" customHeight="1">
      <c r="B17" s="39"/>
      <c r="D17" s="133" t="s">
        <v>28</v>
      </c>
      <c r="I17" s="138" t="s">
        <v>25</v>
      </c>
      <c r="J17" s="29" t="str">
        <f>'Rekapitulace stavby'!AN13</f>
        <v>Vyplň údaj</v>
      </c>
      <c r="L17" s="39"/>
    </row>
    <row r="18" s="1" customFormat="1" ht="18" customHeight="1">
      <c r="B18" s="39"/>
      <c r="E18" s="29" t="str">
        <f>'Rekapitulace stavby'!E14</f>
        <v>Vyplň údaj</v>
      </c>
      <c r="F18" s="137"/>
      <c r="G18" s="137"/>
      <c r="H18" s="137"/>
      <c r="I18" s="138" t="s">
        <v>27</v>
      </c>
      <c r="J18" s="29" t="str">
        <f>'Rekapitulace stavby'!AN14</f>
        <v>Vyplň údaj</v>
      </c>
      <c r="L18" s="39"/>
    </row>
    <row r="19" s="1" customFormat="1" ht="6.96" customHeight="1">
      <c r="B19" s="39"/>
      <c r="I19" s="135"/>
      <c r="L19" s="39"/>
    </row>
    <row r="20" s="1" customFormat="1" ht="12" customHeight="1">
      <c r="B20" s="39"/>
      <c r="D20" s="133" t="s">
        <v>30</v>
      </c>
      <c r="I20" s="138" t="s">
        <v>25</v>
      </c>
      <c r="J20" s="137" t="s">
        <v>31</v>
      </c>
      <c r="L20" s="39"/>
    </row>
    <row r="21" s="1" customFormat="1" ht="18" customHeight="1">
      <c r="B21" s="39"/>
      <c r="E21" s="137" t="s">
        <v>32</v>
      </c>
      <c r="I21" s="138" t="s">
        <v>27</v>
      </c>
      <c r="J21" s="137" t="s">
        <v>33</v>
      </c>
      <c r="L21" s="39"/>
    </row>
    <row r="22" s="1" customFormat="1" ht="6.96" customHeight="1">
      <c r="B22" s="39"/>
      <c r="I22" s="135"/>
      <c r="L22" s="39"/>
    </row>
    <row r="23" s="1" customFormat="1" ht="12" customHeight="1">
      <c r="B23" s="39"/>
      <c r="D23" s="133" t="s">
        <v>35</v>
      </c>
      <c r="I23" s="138" t="s">
        <v>25</v>
      </c>
      <c r="J23" s="137" t="s">
        <v>1</v>
      </c>
      <c r="L23" s="39"/>
    </row>
    <row r="24" s="1" customFormat="1" ht="18" customHeight="1">
      <c r="B24" s="39"/>
      <c r="E24" s="137" t="s">
        <v>36</v>
      </c>
      <c r="I24" s="138" t="s">
        <v>27</v>
      </c>
      <c r="J24" s="137" t="s">
        <v>1</v>
      </c>
      <c r="L24" s="39"/>
    </row>
    <row r="25" s="1" customFormat="1" ht="6.96" customHeight="1">
      <c r="B25" s="39"/>
      <c r="I25" s="135"/>
      <c r="L25" s="39"/>
    </row>
    <row r="26" s="1" customFormat="1" ht="12" customHeight="1">
      <c r="B26" s="39"/>
      <c r="D26" s="133" t="s">
        <v>37</v>
      </c>
      <c r="I26" s="135"/>
      <c r="L26" s="39"/>
    </row>
    <row r="27" s="7" customFormat="1" ht="14.4" customHeight="1">
      <c r="B27" s="140"/>
      <c r="E27" s="141" t="s">
        <v>1</v>
      </c>
      <c r="F27" s="141"/>
      <c r="G27" s="141"/>
      <c r="H27" s="141"/>
      <c r="I27" s="142"/>
      <c r="L27" s="140"/>
    </row>
    <row r="28" s="1" customFormat="1" ht="6.96" customHeight="1">
      <c r="B28" s="39"/>
      <c r="I28" s="135"/>
      <c r="L28" s="39"/>
    </row>
    <row r="29" s="1" customFormat="1" ht="6.96" customHeight="1">
      <c r="B29" s="39"/>
      <c r="D29" s="74"/>
      <c r="E29" s="74"/>
      <c r="F29" s="74"/>
      <c r="G29" s="74"/>
      <c r="H29" s="74"/>
      <c r="I29" s="143"/>
      <c r="J29" s="74"/>
      <c r="K29" s="74"/>
      <c r="L29" s="39"/>
    </row>
    <row r="30" s="1" customFormat="1" ht="25.44" customHeight="1">
      <c r="B30" s="39"/>
      <c r="D30" s="144" t="s">
        <v>38</v>
      </c>
      <c r="I30" s="135"/>
      <c r="J30" s="145">
        <f>ROUND(J127, 2)</f>
        <v>0</v>
      </c>
      <c r="L30" s="39"/>
    </row>
    <row r="31" s="1" customFormat="1" ht="6.96" customHeight="1">
      <c r="B31" s="39"/>
      <c r="D31" s="74"/>
      <c r="E31" s="74"/>
      <c r="F31" s="74"/>
      <c r="G31" s="74"/>
      <c r="H31" s="74"/>
      <c r="I31" s="143"/>
      <c r="J31" s="74"/>
      <c r="K31" s="74"/>
      <c r="L31" s="39"/>
    </row>
    <row r="32" s="1" customFormat="1" ht="14.4" customHeight="1">
      <c r="B32" s="39"/>
      <c r="F32" s="146" t="s">
        <v>40</v>
      </c>
      <c r="I32" s="147" t="s">
        <v>39</v>
      </c>
      <c r="J32" s="146" t="s">
        <v>41</v>
      </c>
      <c r="L32" s="39"/>
    </row>
    <row r="33" s="1" customFormat="1" ht="14.4" customHeight="1">
      <c r="B33" s="39"/>
      <c r="D33" s="148" t="s">
        <v>42</v>
      </c>
      <c r="E33" s="133" t="s">
        <v>43</v>
      </c>
      <c r="F33" s="149">
        <f>ROUND((SUM(BE127:BE336)),  2)</f>
        <v>0</v>
      </c>
      <c r="I33" s="150">
        <v>0.20999999999999999</v>
      </c>
      <c r="J33" s="149">
        <f>ROUND(((SUM(BE127:BE336))*I33),  2)</f>
        <v>0</v>
      </c>
      <c r="L33" s="39"/>
    </row>
    <row r="34" s="1" customFormat="1" ht="14.4" customHeight="1">
      <c r="B34" s="39"/>
      <c r="E34" s="133" t="s">
        <v>44</v>
      </c>
      <c r="F34" s="149">
        <f>ROUND((SUM(BF127:BF336)),  2)</f>
        <v>0</v>
      </c>
      <c r="I34" s="150">
        <v>0.14999999999999999</v>
      </c>
      <c r="J34" s="149">
        <f>ROUND(((SUM(BF127:BF336))*I34),  2)</f>
        <v>0</v>
      </c>
      <c r="L34" s="39"/>
    </row>
    <row r="35" hidden="1" s="1" customFormat="1" ht="14.4" customHeight="1">
      <c r="B35" s="39"/>
      <c r="E35" s="133" t="s">
        <v>45</v>
      </c>
      <c r="F35" s="149">
        <f>ROUND((SUM(BG127:BG336)),  2)</f>
        <v>0</v>
      </c>
      <c r="I35" s="150">
        <v>0.20999999999999999</v>
      </c>
      <c r="J35" s="149">
        <f>0</f>
        <v>0</v>
      </c>
      <c r="L35" s="39"/>
    </row>
    <row r="36" hidden="1" s="1" customFormat="1" ht="14.4" customHeight="1">
      <c r="B36" s="39"/>
      <c r="E36" s="133" t="s">
        <v>46</v>
      </c>
      <c r="F36" s="149">
        <f>ROUND((SUM(BH127:BH336)),  2)</f>
        <v>0</v>
      </c>
      <c r="I36" s="150">
        <v>0.14999999999999999</v>
      </c>
      <c r="J36" s="149">
        <f>0</f>
        <v>0</v>
      </c>
      <c r="L36" s="39"/>
    </row>
    <row r="37" hidden="1" s="1" customFormat="1" ht="14.4" customHeight="1">
      <c r="B37" s="39"/>
      <c r="E37" s="133" t="s">
        <v>47</v>
      </c>
      <c r="F37" s="149">
        <f>ROUND((SUM(BI127:BI336)),  2)</f>
        <v>0</v>
      </c>
      <c r="I37" s="150">
        <v>0</v>
      </c>
      <c r="J37" s="149">
        <f>0</f>
        <v>0</v>
      </c>
      <c r="L37" s="39"/>
    </row>
    <row r="38" s="1" customFormat="1" ht="6.96" customHeight="1">
      <c r="B38" s="39"/>
      <c r="I38" s="135"/>
      <c r="L38" s="39"/>
    </row>
    <row r="39" s="1" customFormat="1" ht="25.44" customHeight="1">
      <c r="B39" s="39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6"/>
      <c r="J39" s="157">
        <f>SUM(J30:J37)</f>
        <v>0</v>
      </c>
      <c r="K39" s="158"/>
      <c r="L39" s="39"/>
    </row>
    <row r="40" s="1" customFormat="1" ht="14.4" customHeight="1">
      <c r="B40" s="39"/>
      <c r="I40" s="135"/>
      <c r="L40" s="39"/>
    </row>
    <row r="41" ht="14.4" customHeight="1">
      <c r="B41" s="16"/>
      <c r="L41" s="16"/>
    </row>
    <row r="42" ht="14.4" customHeight="1">
      <c r="B42" s="16"/>
      <c r="L42" s="16"/>
    </row>
    <row r="43" ht="14.4" customHeight="1">
      <c r="B43" s="16"/>
      <c r="L43" s="16"/>
    </row>
    <row r="44" ht="14.4" customHeight="1">
      <c r="B44" s="16"/>
      <c r="L44" s="16"/>
    </row>
    <row r="45" ht="14.4" customHeight="1">
      <c r="B45" s="16"/>
      <c r="L45" s="16"/>
    </row>
    <row r="46" ht="14.4" customHeight="1">
      <c r="B46" s="16"/>
      <c r="L46" s="16"/>
    </row>
    <row r="47" ht="14.4" customHeight="1">
      <c r="B47" s="16"/>
      <c r="L47" s="16"/>
    </row>
    <row r="48" ht="14.4" customHeight="1">
      <c r="B48" s="16"/>
      <c r="L48" s="16"/>
    </row>
    <row r="49" ht="14.4" customHeight="1">
      <c r="B49" s="16"/>
      <c r="L49" s="16"/>
    </row>
    <row r="50" s="1" customFormat="1" ht="14.4" customHeight="1">
      <c r="B50" s="39"/>
      <c r="D50" s="159" t="s">
        <v>51</v>
      </c>
      <c r="E50" s="160"/>
      <c r="F50" s="160"/>
      <c r="G50" s="159" t="s">
        <v>52</v>
      </c>
      <c r="H50" s="160"/>
      <c r="I50" s="161"/>
      <c r="J50" s="160"/>
      <c r="K50" s="160"/>
      <c r="L50" s="3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1" customFormat="1">
      <c r="B61" s="39"/>
      <c r="D61" s="162" t="s">
        <v>53</v>
      </c>
      <c r="E61" s="163"/>
      <c r="F61" s="164" t="s">
        <v>54</v>
      </c>
      <c r="G61" s="162" t="s">
        <v>53</v>
      </c>
      <c r="H61" s="163"/>
      <c r="I61" s="165"/>
      <c r="J61" s="166" t="s">
        <v>54</v>
      </c>
      <c r="K61" s="163"/>
      <c r="L61" s="39"/>
    </row>
    <row r="62">
      <c r="B62" s="16"/>
      <c r="L62" s="16"/>
    </row>
    <row r="63">
      <c r="B63" s="16"/>
      <c r="L63" s="16"/>
    </row>
    <row r="64">
      <c r="B64" s="16"/>
      <c r="L64" s="16"/>
    </row>
    <row r="65" s="1" customFormat="1">
      <c r="B65" s="39"/>
      <c r="D65" s="159" t="s">
        <v>55</v>
      </c>
      <c r="E65" s="160"/>
      <c r="F65" s="160"/>
      <c r="G65" s="159" t="s">
        <v>56</v>
      </c>
      <c r="H65" s="160"/>
      <c r="I65" s="161"/>
      <c r="J65" s="160"/>
      <c r="K65" s="160"/>
      <c r="L65" s="39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1" customFormat="1">
      <c r="B76" s="39"/>
      <c r="D76" s="162" t="s">
        <v>53</v>
      </c>
      <c r="E76" s="163"/>
      <c r="F76" s="164" t="s">
        <v>54</v>
      </c>
      <c r="G76" s="162" t="s">
        <v>53</v>
      </c>
      <c r="H76" s="163"/>
      <c r="I76" s="165"/>
      <c r="J76" s="166" t="s">
        <v>54</v>
      </c>
      <c r="K76" s="163"/>
      <c r="L76" s="39"/>
    </row>
    <row r="77" s="1" customFormat="1" ht="14.4" customHeight="1">
      <c r="B77" s="167"/>
      <c r="C77" s="168"/>
      <c r="D77" s="168"/>
      <c r="E77" s="168"/>
      <c r="F77" s="168"/>
      <c r="G77" s="168"/>
      <c r="H77" s="168"/>
      <c r="I77" s="169"/>
      <c r="J77" s="168"/>
      <c r="K77" s="168"/>
      <c r="L77" s="39"/>
    </row>
    <row r="81" s="1" customFormat="1" ht="6.96" customHeight="1">
      <c r="B81" s="170"/>
      <c r="C81" s="171"/>
      <c r="D81" s="171"/>
      <c r="E81" s="171"/>
      <c r="F81" s="171"/>
      <c r="G81" s="171"/>
      <c r="H81" s="171"/>
      <c r="I81" s="172"/>
      <c r="J81" s="171"/>
      <c r="K81" s="171"/>
      <c r="L81" s="39"/>
    </row>
    <row r="82" s="1" customFormat="1" ht="24.96" customHeight="1">
      <c r="B82" s="34"/>
      <c r="C82" s="19" t="s">
        <v>96</v>
      </c>
      <c r="D82" s="35"/>
      <c r="E82" s="35"/>
      <c r="F82" s="35"/>
      <c r="G82" s="35"/>
      <c r="H82" s="35"/>
      <c r="I82" s="135"/>
      <c r="J82" s="35"/>
      <c r="K82" s="35"/>
      <c r="L82" s="39"/>
    </row>
    <row r="83" s="1" customFormat="1" ht="6.96" customHeight="1">
      <c r="B83" s="34"/>
      <c r="C83" s="35"/>
      <c r="D83" s="35"/>
      <c r="E83" s="35"/>
      <c r="F83" s="35"/>
      <c r="G83" s="35"/>
      <c r="H83" s="35"/>
      <c r="I83" s="135"/>
      <c r="J83" s="35"/>
      <c r="K83" s="35"/>
      <c r="L83" s="39"/>
    </row>
    <row r="84" s="1" customFormat="1" ht="12" customHeight="1">
      <c r="B84" s="34"/>
      <c r="C84" s="28" t="s">
        <v>16</v>
      </c>
      <c r="D84" s="35"/>
      <c r="E84" s="35"/>
      <c r="F84" s="35"/>
      <c r="G84" s="35"/>
      <c r="H84" s="35"/>
      <c r="I84" s="135"/>
      <c r="J84" s="35"/>
      <c r="K84" s="35"/>
      <c r="L84" s="39"/>
    </row>
    <row r="85" s="1" customFormat="1" ht="14.4" customHeight="1">
      <c r="B85" s="34"/>
      <c r="C85" s="35"/>
      <c r="D85" s="35"/>
      <c r="E85" s="173" t="str">
        <f>E7</f>
        <v>Propustek ev.č. P3 přes místní potok v obci Hrádek u č.p. 303</v>
      </c>
      <c r="F85" s="28"/>
      <c r="G85" s="28"/>
      <c r="H85" s="28"/>
      <c r="I85" s="135"/>
      <c r="J85" s="35"/>
      <c r="K85" s="35"/>
      <c r="L85" s="39"/>
    </row>
    <row r="86" s="1" customFormat="1" ht="12" customHeight="1">
      <c r="B86" s="34"/>
      <c r="C86" s="28" t="s">
        <v>94</v>
      </c>
      <c r="D86" s="35"/>
      <c r="E86" s="35"/>
      <c r="F86" s="35"/>
      <c r="G86" s="35"/>
      <c r="H86" s="35"/>
      <c r="I86" s="135"/>
      <c r="J86" s="35"/>
      <c r="K86" s="35"/>
      <c r="L86" s="39"/>
    </row>
    <row r="87" s="1" customFormat="1" ht="14.4" customHeight="1">
      <c r="B87" s="34"/>
      <c r="C87" s="35"/>
      <c r="D87" s="35"/>
      <c r="E87" s="67" t="str">
        <f>E9</f>
        <v>SO - SO - Propustek ev.č. P3</v>
      </c>
      <c r="F87" s="35"/>
      <c r="G87" s="35"/>
      <c r="H87" s="35"/>
      <c r="I87" s="135"/>
      <c r="J87" s="35"/>
      <c r="K87" s="35"/>
      <c r="L87" s="39"/>
    </row>
    <row r="88" s="1" customFormat="1" ht="6.96" customHeight="1">
      <c r="B88" s="34"/>
      <c r="C88" s="35"/>
      <c r="D88" s="35"/>
      <c r="E88" s="35"/>
      <c r="F88" s="35"/>
      <c r="G88" s="35"/>
      <c r="H88" s="35"/>
      <c r="I88" s="135"/>
      <c r="J88" s="35"/>
      <c r="K88" s="35"/>
      <c r="L88" s="39"/>
    </row>
    <row r="89" s="1" customFormat="1" ht="12" customHeight="1">
      <c r="B89" s="34"/>
      <c r="C89" s="28" t="s">
        <v>20</v>
      </c>
      <c r="D89" s="35"/>
      <c r="E89" s="35"/>
      <c r="F89" s="23" t="str">
        <f>F12</f>
        <v xml:space="preserve"> </v>
      </c>
      <c r="G89" s="35"/>
      <c r="H89" s="35"/>
      <c r="I89" s="138" t="s">
        <v>22</v>
      </c>
      <c r="J89" s="70" t="str">
        <f>IF(J12="","",J12)</f>
        <v>26. 2. 2019</v>
      </c>
      <c r="K89" s="35"/>
      <c r="L89" s="39"/>
    </row>
    <row r="90" s="1" customFormat="1" ht="6.96" customHeight="1">
      <c r="B90" s="34"/>
      <c r="C90" s="35"/>
      <c r="D90" s="35"/>
      <c r="E90" s="35"/>
      <c r="F90" s="35"/>
      <c r="G90" s="35"/>
      <c r="H90" s="35"/>
      <c r="I90" s="135"/>
      <c r="J90" s="35"/>
      <c r="K90" s="35"/>
      <c r="L90" s="39"/>
    </row>
    <row r="91" s="1" customFormat="1" ht="40.8" customHeight="1">
      <c r="B91" s="34"/>
      <c r="C91" s="28" t="s">
        <v>24</v>
      </c>
      <c r="D91" s="35"/>
      <c r="E91" s="35"/>
      <c r="F91" s="23" t="str">
        <f>E15</f>
        <v>Strojírny a stavby Třinec, a.s.</v>
      </c>
      <c r="G91" s="35"/>
      <c r="H91" s="35"/>
      <c r="I91" s="138" t="s">
        <v>30</v>
      </c>
      <c r="J91" s="32" t="str">
        <f>E21</f>
        <v>Ing. Pavel Kurečka MOSTY s.r.o.</v>
      </c>
      <c r="K91" s="35"/>
      <c r="L91" s="39"/>
    </row>
    <row r="92" s="1" customFormat="1" ht="15.6" customHeight="1">
      <c r="B92" s="34"/>
      <c r="C92" s="28" t="s">
        <v>28</v>
      </c>
      <c r="D92" s="35"/>
      <c r="E92" s="35"/>
      <c r="F92" s="23" t="str">
        <f>IF(E18="","",E18)</f>
        <v>Vyplň údaj</v>
      </c>
      <c r="G92" s="35"/>
      <c r="H92" s="35"/>
      <c r="I92" s="138" t="s">
        <v>35</v>
      </c>
      <c r="J92" s="32" t="str">
        <f>E24</f>
        <v>Kurečková</v>
      </c>
      <c r="K92" s="35"/>
      <c r="L92" s="39"/>
    </row>
    <row r="93" s="1" customFormat="1" ht="10.32" customHeight="1">
      <c r="B93" s="34"/>
      <c r="C93" s="35"/>
      <c r="D93" s="35"/>
      <c r="E93" s="35"/>
      <c r="F93" s="35"/>
      <c r="G93" s="35"/>
      <c r="H93" s="35"/>
      <c r="I93" s="135"/>
      <c r="J93" s="35"/>
      <c r="K93" s="35"/>
      <c r="L93" s="39"/>
    </row>
    <row r="94" s="1" customFormat="1" ht="29.28" customHeight="1">
      <c r="B94" s="34"/>
      <c r="C94" s="174" t="s">
        <v>97</v>
      </c>
      <c r="D94" s="175"/>
      <c r="E94" s="175"/>
      <c r="F94" s="175"/>
      <c r="G94" s="175"/>
      <c r="H94" s="175"/>
      <c r="I94" s="176"/>
      <c r="J94" s="177" t="s">
        <v>98</v>
      </c>
      <c r="K94" s="175"/>
      <c r="L94" s="39"/>
    </row>
    <row r="95" s="1" customFormat="1" ht="10.32" customHeight="1">
      <c r="B95" s="34"/>
      <c r="C95" s="35"/>
      <c r="D95" s="35"/>
      <c r="E95" s="35"/>
      <c r="F95" s="35"/>
      <c r="G95" s="35"/>
      <c r="H95" s="35"/>
      <c r="I95" s="135"/>
      <c r="J95" s="35"/>
      <c r="K95" s="35"/>
      <c r="L95" s="39"/>
    </row>
    <row r="96" s="1" customFormat="1" ht="22.8" customHeight="1">
      <c r="B96" s="34"/>
      <c r="C96" s="178" t="s">
        <v>99</v>
      </c>
      <c r="D96" s="35"/>
      <c r="E96" s="35"/>
      <c r="F96" s="35"/>
      <c r="G96" s="35"/>
      <c r="H96" s="35"/>
      <c r="I96" s="135"/>
      <c r="J96" s="101">
        <f>J127</f>
        <v>0</v>
      </c>
      <c r="K96" s="35"/>
      <c r="L96" s="39"/>
      <c r="AU96" s="13" t="s">
        <v>100</v>
      </c>
    </row>
    <row r="97" s="8" customFormat="1" ht="24.96" customHeight="1">
      <c r="B97" s="179"/>
      <c r="C97" s="180"/>
      <c r="D97" s="181" t="s">
        <v>211</v>
      </c>
      <c r="E97" s="182"/>
      <c r="F97" s="182"/>
      <c r="G97" s="182"/>
      <c r="H97" s="182"/>
      <c r="I97" s="183"/>
      <c r="J97" s="184">
        <f>J128</f>
        <v>0</v>
      </c>
      <c r="K97" s="180"/>
      <c r="L97" s="185"/>
    </row>
    <row r="98" s="9" customFormat="1" ht="19.92" customHeight="1">
      <c r="B98" s="186"/>
      <c r="C98" s="187"/>
      <c r="D98" s="188" t="s">
        <v>212</v>
      </c>
      <c r="E98" s="189"/>
      <c r="F98" s="189"/>
      <c r="G98" s="189"/>
      <c r="H98" s="189"/>
      <c r="I98" s="190"/>
      <c r="J98" s="191">
        <f>J129</f>
        <v>0</v>
      </c>
      <c r="K98" s="187"/>
      <c r="L98" s="192"/>
    </row>
    <row r="99" s="9" customFormat="1" ht="19.92" customHeight="1">
      <c r="B99" s="186"/>
      <c r="C99" s="187"/>
      <c r="D99" s="188" t="s">
        <v>213</v>
      </c>
      <c r="E99" s="189"/>
      <c r="F99" s="189"/>
      <c r="G99" s="189"/>
      <c r="H99" s="189"/>
      <c r="I99" s="190"/>
      <c r="J99" s="191">
        <f>J177</f>
        <v>0</v>
      </c>
      <c r="K99" s="187"/>
      <c r="L99" s="192"/>
    </row>
    <row r="100" s="9" customFormat="1" ht="19.92" customHeight="1">
      <c r="B100" s="186"/>
      <c r="C100" s="187"/>
      <c r="D100" s="188" t="s">
        <v>214</v>
      </c>
      <c r="E100" s="189"/>
      <c r="F100" s="189"/>
      <c r="G100" s="189"/>
      <c r="H100" s="189"/>
      <c r="I100" s="190"/>
      <c r="J100" s="191">
        <f>J195</f>
        <v>0</v>
      </c>
      <c r="K100" s="187"/>
      <c r="L100" s="192"/>
    </row>
    <row r="101" s="9" customFormat="1" ht="19.92" customHeight="1">
      <c r="B101" s="186"/>
      <c r="C101" s="187"/>
      <c r="D101" s="188" t="s">
        <v>215</v>
      </c>
      <c r="E101" s="189"/>
      <c r="F101" s="189"/>
      <c r="G101" s="189"/>
      <c r="H101" s="189"/>
      <c r="I101" s="190"/>
      <c r="J101" s="191">
        <f>J214</f>
        <v>0</v>
      </c>
      <c r="K101" s="187"/>
      <c r="L101" s="192"/>
    </row>
    <row r="102" s="9" customFormat="1" ht="19.92" customHeight="1">
      <c r="B102" s="186"/>
      <c r="C102" s="187"/>
      <c r="D102" s="188" t="s">
        <v>216</v>
      </c>
      <c r="E102" s="189"/>
      <c r="F102" s="189"/>
      <c r="G102" s="189"/>
      <c r="H102" s="189"/>
      <c r="I102" s="190"/>
      <c r="J102" s="191">
        <f>J220</f>
        <v>0</v>
      </c>
      <c r="K102" s="187"/>
      <c r="L102" s="192"/>
    </row>
    <row r="103" s="9" customFormat="1" ht="19.92" customHeight="1">
      <c r="B103" s="186"/>
      <c r="C103" s="187"/>
      <c r="D103" s="188" t="s">
        <v>217</v>
      </c>
      <c r="E103" s="189"/>
      <c r="F103" s="189"/>
      <c r="G103" s="189"/>
      <c r="H103" s="189"/>
      <c r="I103" s="190"/>
      <c r="J103" s="191">
        <f>J233</f>
        <v>0</v>
      </c>
      <c r="K103" s="187"/>
      <c r="L103" s="192"/>
    </row>
    <row r="104" s="9" customFormat="1" ht="19.92" customHeight="1">
      <c r="B104" s="186"/>
      <c r="C104" s="187"/>
      <c r="D104" s="188" t="s">
        <v>218</v>
      </c>
      <c r="E104" s="189"/>
      <c r="F104" s="189"/>
      <c r="G104" s="189"/>
      <c r="H104" s="189"/>
      <c r="I104" s="190"/>
      <c r="J104" s="191">
        <f>J310</f>
        <v>0</v>
      </c>
      <c r="K104" s="187"/>
      <c r="L104" s="192"/>
    </row>
    <row r="105" s="8" customFormat="1" ht="24.96" customHeight="1">
      <c r="B105" s="179"/>
      <c r="C105" s="180"/>
      <c r="D105" s="181" t="s">
        <v>219</v>
      </c>
      <c r="E105" s="182"/>
      <c r="F105" s="182"/>
      <c r="G105" s="182"/>
      <c r="H105" s="182"/>
      <c r="I105" s="183"/>
      <c r="J105" s="184">
        <f>J321</f>
        <v>0</v>
      </c>
      <c r="K105" s="180"/>
      <c r="L105" s="185"/>
    </row>
    <row r="106" s="9" customFormat="1" ht="19.92" customHeight="1">
      <c r="B106" s="186"/>
      <c r="C106" s="187"/>
      <c r="D106" s="188" t="s">
        <v>220</v>
      </c>
      <c r="E106" s="189"/>
      <c r="F106" s="189"/>
      <c r="G106" s="189"/>
      <c r="H106" s="189"/>
      <c r="I106" s="190"/>
      <c r="J106" s="191">
        <f>J322</f>
        <v>0</v>
      </c>
      <c r="K106" s="187"/>
      <c r="L106" s="192"/>
    </row>
    <row r="107" s="9" customFormat="1" ht="19.92" customHeight="1">
      <c r="B107" s="186"/>
      <c r="C107" s="187"/>
      <c r="D107" s="188" t="s">
        <v>221</v>
      </c>
      <c r="E107" s="189"/>
      <c r="F107" s="189"/>
      <c r="G107" s="189"/>
      <c r="H107" s="189"/>
      <c r="I107" s="190"/>
      <c r="J107" s="191">
        <f>J333</f>
        <v>0</v>
      </c>
      <c r="K107" s="187"/>
      <c r="L107" s="192"/>
    </row>
    <row r="108" s="1" customFormat="1" ht="21.84" customHeight="1">
      <c r="B108" s="34"/>
      <c r="C108" s="35"/>
      <c r="D108" s="35"/>
      <c r="E108" s="35"/>
      <c r="F108" s="35"/>
      <c r="G108" s="35"/>
      <c r="H108" s="35"/>
      <c r="I108" s="135"/>
      <c r="J108" s="35"/>
      <c r="K108" s="35"/>
      <c r="L108" s="39"/>
    </row>
    <row r="109" s="1" customFormat="1" ht="6.96" customHeight="1">
      <c r="B109" s="57"/>
      <c r="C109" s="58"/>
      <c r="D109" s="58"/>
      <c r="E109" s="58"/>
      <c r="F109" s="58"/>
      <c r="G109" s="58"/>
      <c r="H109" s="58"/>
      <c r="I109" s="169"/>
      <c r="J109" s="58"/>
      <c r="K109" s="58"/>
      <c r="L109" s="39"/>
    </row>
    <row r="113" s="1" customFormat="1" ht="6.96" customHeight="1">
      <c r="B113" s="59"/>
      <c r="C113" s="60"/>
      <c r="D113" s="60"/>
      <c r="E113" s="60"/>
      <c r="F113" s="60"/>
      <c r="G113" s="60"/>
      <c r="H113" s="60"/>
      <c r="I113" s="172"/>
      <c r="J113" s="60"/>
      <c r="K113" s="60"/>
      <c r="L113" s="39"/>
    </row>
    <row r="114" s="1" customFormat="1" ht="24.96" customHeight="1">
      <c r="B114" s="34"/>
      <c r="C114" s="19" t="s">
        <v>107</v>
      </c>
      <c r="D114" s="35"/>
      <c r="E114" s="35"/>
      <c r="F114" s="35"/>
      <c r="G114" s="35"/>
      <c r="H114" s="35"/>
      <c r="I114" s="135"/>
      <c r="J114" s="35"/>
      <c r="K114" s="35"/>
      <c r="L114" s="39"/>
    </row>
    <row r="115" s="1" customFormat="1" ht="6.96" customHeight="1">
      <c r="B115" s="34"/>
      <c r="C115" s="35"/>
      <c r="D115" s="35"/>
      <c r="E115" s="35"/>
      <c r="F115" s="35"/>
      <c r="G115" s="35"/>
      <c r="H115" s="35"/>
      <c r="I115" s="135"/>
      <c r="J115" s="35"/>
      <c r="K115" s="35"/>
      <c r="L115" s="39"/>
    </row>
    <row r="116" s="1" customFormat="1" ht="12" customHeight="1">
      <c r="B116" s="34"/>
      <c r="C116" s="28" t="s">
        <v>16</v>
      </c>
      <c r="D116" s="35"/>
      <c r="E116" s="35"/>
      <c r="F116" s="35"/>
      <c r="G116" s="35"/>
      <c r="H116" s="35"/>
      <c r="I116" s="135"/>
      <c r="J116" s="35"/>
      <c r="K116" s="35"/>
      <c r="L116" s="39"/>
    </row>
    <row r="117" s="1" customFormat="1" ht="14.4" customHeight="1">
      <c r="B117" s="34"/>
      <c r="C117" s="35"/>
      <c r="D117" s="35"/>
      <c r="E117" s="173" t="str">
        <f>E7</f>
        <v>Propustek ev.č. P3 přes místní potok v obci Hrádek u č.p. 303</v>
      </c>
      <c r="F117" s="28"/>
      <c r="G117" s="28"/>
      <c r="H117" s="28"/>
      <c r="I117" s="135"/>
      <c r="J117" s="35"/>
      <c r="K117" s="35"/>
      <c r="L117" s="39"/>
    </row>
    <row r="118" s="1" customFormat="1" ht="12" customHeight="1">
      <c r="B118" s="34"/>
      <c r="C118" s="28" t="s">
        <v>94</v>
      </c>
      <c r="D118" s="35"/>
      <c r="E118" s="35"/>
      <c r="F118" s="35"/>
      <c r="G118" s="35"/>
      <c r="H118" s="35"/>
      <c r="I118" s="135"/>
      <c r="J118" s="35"/>
      <c r="K118" s="35"/>
      <c r="L118" s="39"/>
    </row>
    <row r="119" s="1" customFormat="1" ht="14.4" customHeight="1">
      <c r="B119" s="34"/>
      <c r="C119" s="35"/>
      <c r="D119" s="35"/>
      <c r="E119" s="67" t="str">
        <f>E9</f>
        <v>SO - SO - Propustek ev.č. P3</v>
      </c>
      <c r="F119" s="35"/>
      <c r="G119" s="35"/>
      <c r="H119" s="35"/>
      <c r="I119" s="135"/>
      <c r="J119" s="35"/>
      <c r="K119" s="35"/>
      <c r="L119" s="39"/>
    </row>
    <row r="120" s="1" customFormat="1" ht="6.96" customHeight="1">
      <c r="B120" s="34"/>
      <c r="C120" s="35"/>
      <c r="D120" s="35"/>
      <c r="E120" s="35"/>
      <c r="F120" s="35"/>
      <c r="G120" s="35"/>
      <c r="H120" s="35"/>
      <c r="I120" s="135"/>
      <c r="J120" s="35"/>
      <c r="K120" s="35"/>
      <c r="L120" s="39"/>
    </row>
    <row r="121" s="1" customFormat="1" ht="12" customHeight="1">
      <c r="B121" s="34"/>
      <c r="C121" s="28" t="s">
        <v>20</v>
      </c>
      <c r="D121" s="35"/>
      <c r="E121" s="35"/>
      <c r="F121" s="23" t="str">
        <f>F12</f>
        <v xml:space="preserve"> </v>
      </c>
      <c r="G121" s="35"/>
      <c r="H121" s="35"/>
      <c r="I121" s="138" t="s">
        <v>22</v>
      </c>
      <c r="J121" s="70" t="str">
        <f>IF(J12="","",J12)</f>
        <v>26. 2. 2019</v>
      </c>
      <c r="K121" s="35"/>
      <c r="L121" s="39"/>
    </row>
    <row r="122" s="1" customFormat="1" ht="6.96" customHeight="1">
      <c r="B122" s="34"/>
      <c r="C122" s="35"/>
      <c r="D122" s="35"/>
      <c r="E122" s="35"/>
      <c r="F122" s="35"/>
      <c r="G122" s="35"/>
      <c r="H122" s="35"/>
      <c r="I122" s="135"/>
      <c r="J122" s="35"/>
      <c r="K122" s="35"/>
      <c r="L122" s="39"/>
    </row>
    <row r="123" s="1" customFormat="1" ht="40.8" customHeight="1">
      <c r="B123" s="34"/>
      <c r="C123" s="28" t="s">
        <v>24</v>
      </c>
      <c r="D123" s="35"/>
      <c r="E123" s="35"/>
      <c r="F123" s="23" t="str">
        <f>E15</f>
        <v>Strojírny a stavby Třinec, a.s.</v>
      </c>
      <c r="G123" s="35"/>
      <c r="H123" s="35"/>
      <c r="I123" s="138" t="s">
        <v>30</v>
      </c>
      <c r="J123" s="32" t="str">
        <f>E21</f>
        <v>Ing. Pavel Kurečka MOSTY s.r.o.</v>
      </c>
      <c r="K123" s="35"/>
      <c r="L123" s="39"/>
    </row>
    <row r="124" s="1" customFormat="1" ht="15.6" customHeight="1">
      <c r="B124" s="34"/>
      <c r="C124" s="28" t="s">
        <v>28</v>
      </c>
      <c r="D124" s="35"/>
      <c r="E124" s="35"/>
      <c r="F124" s="23" t="str">
        <f>IF(E18="","",E18)</f>
        <v>Vyplň údaj</v>
      </c>
      <c r="G124" s="35"/>
      <c r="H124" s="35"/>
      <c r="I124" s="138" t="s">
        <v>35</v>
      </c>
      <c r="J124" s="32" t="str">
        <f>E24</f>
        <v>Kurečková</v>
      </c>
      <c r="K124" s="35"/>
      <c r="L124" s="39"/>
    </row>
    <row r="125" s="1" customFormat="1" ht="10.32" customHeight="1">
      <c r="B125" s="34"/>
      <c r="C125" s="35"/>
      <c r="D125" s="35"/>
      <c r="E125" s="35"/>
      <c r="F125" s="35"/>
      <c r="G125" s="35"/>
      <c r="H125" s="35"/>
      <c r="I125" s="135"/>
      <c r="J125" s="35"/>
      <c r="K125" s="35"/>
      <c r="L125" s="39"/>
    </row>
    <row r="126" s="10" customFormat="1" ht="29.28" customHeight="1">
      <c r="B126" s="193"/>
      <c r="C126" s="194" t="s">
        <v>108</v>
      </c>
      <c r="D126" s="195" t="s">
        <v>63</v>
      </c>
      <c r="E126" s="195" t="s">
        <v>59</v>
      </c>
      <c r="F126" s="195" t="s">
        <v>60</v>
      </c>
      <c r="G126" s="195" t="s">
        <v>109</v>
      </c>
      <c r="H126" s="195" t="s">
        <v>110</v>
      </c>
      <c r="I126" s="196" t="s">
        <v>111</v>
      </c>
      <c r="J126" s="195" t="s">
        <v>98</v>
      </c>
      <c r="K126" s="197" t="s">
        <v>112</v>
      </c>
      <c r="L126" s="198"/>
      <c r="M126" s="91" t="s">
        <v>1</v>
      </c>
      <c r="N126" s="92" t="s">
        <v>42</v>
      </c>
      <c r="O126" s="92" t="s">
        <v>113</v>
      </c>
      <c r="P126" s="92" t="s">
        <v>114</v>
      </c>
      <c r="Q126" s="92" t="s">
        <v>115</v>
      </c>
      <c r="R126" s="92" t="s">
        <v>116</v>
      </c>
      <c r="S126" s="92" t="s">
        <v>117</v>
      </c>
      <c r="T126" s="93" t="s">
        <v>118</v>
      </c>
    </row>
    <row r="127" s="1" customFormat="1" ht="22.8" customHeight="1">
      <c r="B127" s="34"/>
      <c r="C127" s="98" t="s">
        <v>119</v>
      </c>
      <c r="D127" s="35"/>
      <c r="E127" s="35"/>
      <c r="F127" s="35"/>
      <c r="G127" s="35"/>
      <c r="H127" s="35"/>
      <c r="I127" s="135"/>
      <c r="J127" s="199">
        <f>BK127</f>
        <v>0</v>
      </c>
      <c r="K127" s="35"/>
      <c r="L127" s="39"/>
      <c r="M127" s="94"/>
      <c r="N127" s="95"/>
      <c r="O127" s="95"/>
      <c r="P127" s="200">
        <f>P128+P321</f>
        <v>0</v>
      </c>
      <c r="Q127" s="95"/>
      <c r="R127" s="200">
        <f>R128+R321</f>
        <v>22.353717510000003</v>
      </c>
      <c r="S127" s="95"/>
      <c r="T127" s="201">
        <f>T128+T321</f>
        <v>16.0642</v>
      </c>
      <c r="AT127" s="13" t="s">
        <v>77</v>
      </c>
      <c r="AU127" s="13" t="s">
        <v>100</v>
      </c>
      <c r="BK127" s="202">
        <f>BK128+BK321</f>
        <v>0</v>
      </c>
    </row>
    <row r="128" s="11" customFormat="1" ht="25.92" customHeight="1">
      <c r="B128" s="203"/>
      <c r="C128" s="204"/>
      <c r="D128" s="205" t="s">
        <v>77</v>
      </c>
      <c r="E128" s="206" t="s">
        <v>222</v>
      </c>
      <c r="F128" s="206" t="s">
        <v>223</v>
      </c>
      <c r="G128" s="204"/>
      <c r="H128" s="204"/>
      <c r="I128" s="207"/>
      <c r="J128" s="208">
        <f>BK128</f>
        <v>0</v>
      </c>
      <c r="K128" s="204"/>
      <c r="L128" s="209"/>
      <c r="M128" s="210"/>
      <c r="N128" s="211"/>
      <c r="O128" s="211"/>
      <c r="P128" s="212">
        <f>P129+P177+P195+P214+P220+P233+P310</f>
        <v>0</v>
      </c>
      <c r="Q128" s="211"/>
      <c r="R128" s="212">
        <f>R129+R177+R195+R214+R220+R233+R310</f>
        <v>22.350807900000003</v>
      </c>
      <c r="S128" s="211"/>
      <c r="T128" s="213">
        <f>T129+T177+T195+T214+T220+T233+T310</f>
        <v>16.0642</v>
      </c>
      <c r="AR128" s="214" t="s">
        <v>86</v>
      </c>
      <c r="AT128" s="215" t="s">
        <v>77</v>
      </c>
      <c r="AU128" s="215" t="s">
        <v>78</v>
      </c>
      <c r="AY128" s="214" t="s">
        <v>123</v>
      </c>
      <c r="BK128" s="216">
        <f>BK129+BK177+BK195+BK214+BK220+BK233+BK310</f>
        <v>0</v>
      </c>
    </row>
    <row r="129" s="11" customFormat="1" ht="22.8" customHeight="1">
      <c r="B129" s="203"/>
      <c r="C129" s="204"/>
      <c r="D129" s="205" t="s">
        <v>77</v>
      </c>
      <c r="E129" s="217" t="s">
        <v>86</v>
      </c>
      <c r="F129" s="217" t="s">
        <v>224</v>
      </c>
      <c r="G129" s="204"/>
      <c r="H129" s="204"/>
      <c r="I129" s="207"/>
      <c r="J129" s="218">
        <f>BK129</f>
        <v>0</v>
      </c>
      <c r="K129" s="204"/>
      <c r="L129" s="209"/>
      <c r="M129" s="210"/>
      <c r="N129" s="211"/>
      <c r="O129" s="211"/>
      <c r="P129" s="212">
        <f>SUM(P130:P176)</f>
        <v>0</v>
      </c>
      <c r="Q129" s="211"/>
      <c r="R129" s="212">
        <f>SUM(R130:R176)</f>
        <v>0.0004192</v>
      </c>
      <c r="S129" s="211"/>
      <c r="T129" s="213">
        <f>SUM(T130:T176)</f>
        <v>0.30463999999999997</v>
      </c>
      <c r="AR129" s="214" t="s">
        <v>86</v>
      </c>
      <c r="AT129" s="215" t="s">
        <v>77</v>
      </c>
      <c r="AU129" s="215" t="s">
        <v>86</v>
      </c>
      <c r="AY129" s="214" t="s">
        <v>123</v>
      </c>
      <c r="BK129" s="216">
        <f>SUM(BK130:BK176)</f>
        <v>0</v>
      </c>
    </row>
    <row r="130" s="1" customFormat="1" ht="32.4" customHeight="1">
      <c r="B130" s="34"/>
      <c r="C130" s="219" t="s">
        <v>86</v>
      </c>
      <c r="D130" s="219" t="s">
        <v>126</v>
      </c>
      <c r="E130" s="220" t="s">
        <v>225</v>
      </c>
      <c r="F130" s="221" t="s">
        <v>226</v>
      </c>
      <c r="G130" s="222" t="s">
        <v>227</v>
      </c>
      <c r="H130" s="223">
        <v>10</v>
      </c>
      <c r="I130" s="224"/>
      <c r="J130" s="225">
        <f>ROUND(I130*H130,2)</f>
        <v>0</v>
      </c>
      <c r="K130" s="221" t="s">
        <v>130</v>
      </c>
      <c r="L130" s="39"/>
      <c r="M130" s="226" t="s">
        <v>1</v>
      </c>
      <c r="N130" s="227" t="s">
        <v>43</v>
      </c>
      <c r="O130" s="82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AR130" s="230" t="s">
        <v>147</v>
      </c>
      <c r="AT130" s="230" t="s">
        <v>126</v>
      </c>
      <c r="AU130" s="230" t="s">
        <v>88</v>
      </c>
      <c r="AY130" s="13" t="s">
        <v>123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3" t="s">
        <v>86</v>
      </c>
      <c r="BK130" s="231">
        <f>ROUND(I130*H130,2)</f>
        <v>0</v>
      </c>
      <c r="BL130" s="13" t="s">
        <v>147</v>
      </c>
      <c r="BM130" s="230" t="s">
        <v>228</v>
      </c>
    </row>
    <row r="131" s="1" customFormat="1">
      <c r="B131" s="34"/>
      <c r="C131" s="35"/>
      <c r="D131" s="232" t="s">
        <v>133</v>
      </c>
      <c r="E131" s="35"/>
      <c r="F131" s="233" t="s">
        <v>229</v>
      </c>
      <c r="G131" s="35"/>
      <c r="H131" s="35"/>
      <c r="I131" s="135"/>
      <c r="J131" s="35"/>
      <c r="K131" s="35"/>
      <c r="L131" s="39"/>
      <c r="M131" s="234"/>
      <c r="N131" s="82"/>
      <c r="O131" s="82"/>
      <c r="P131" s="82"/>
      <c r="Q131" s="82"/>
      <c r="R131" s="82"/>
      <c r="S131" s="82"/>
      <c r="T131" s="83"/>
      <c r="AT131" s="13" t="s">
        <v>133</v>
      </c>
      <c r="AU131" s="13" t="s">
        <v>88</v>
      </c>
    </row>
    <row r="132" s="1" customFormat="1" ht="21.6" customHeight="1">
      <c r="B132" s="34"/>
      <c r="C132" s="219" t="s">
        <v>88</v>
      </c>
      <c r="D132" s="219" t="s">
        <v>126</v>
      </c>
      <c r="E132" s="220" t="s">
        <v>230</v>
      </c>
      <c r="F132" s="221" t="s">
        <v>231</v>
      </c>
      <c r="G132" s="222" t="s">
        <v>232</v>
      </c>
      <c r="H132" s="223">
        <v>2</v>
      </c>
      <c r="I132" s="224"/>
      <c r="J132" s="225">
        <f>ROUND(I132*H132,2)</f>
        <v>0</v>
      </c>
      <c r="K132" s="221" t="s">
        <v>130</v>
      </c>
      <c r="L132" s="39"/>
      <c r="M132" s="226" t="s">
        <v>1</v>
      </c>
      <c r="N132" s="227" t="s">
        <v>43</v>
      </c>
      <c r="O132" s="82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AR132" s="230" t="s">
        <v>147</v>
      </c>
      <c r="AT132" s="230" t="s">
        <v>126</v>
      </c>
      <c r="AU132" s="230" t="s">
        <v>88</v>
      </c>
      <c r="AY132" s="13" t="s">
        <v>123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3" t="s">
        <v>86</v>
      </c>
      <c r="BK132" s="231">
        <f>ROUND(I132*H132,2)</f>
        <v>0</v>
      </c>
      <c r="BL132" s="13" t="s">
        <v>147</v>
      </c>
      <c r="BM132" s="230" t="s">
        <v>233</v>
      </c>
    </row>
    <row r="133" s="1" customFormat="1">
      <c r="B133" s="34"/>
      <c r="C133" s="35"/>
      <c r="D133" s="232" t="s">
        <v>133</v>
      </c>
      <c r="E133" s="35"/>
      <c r="F133" s="233" t="s">
        <v>234</v>
      </c>
      <c r="G133" s="35"/>
      <c r="H133" s="35"/>
      <c r="I133" s="135"/>
      <c r="J133" s="35"/>
      <c r="K133" s="35"/>
      <c r="L133" s="39"/>
      <c r="M133" s="234"/>
      <c r="N133" s="82"/>
      <c r="O133" s="82"/>
      <c r="P133" s="82"/>
      <c r="Q133" s="82"/>
      <c r="R133" s="82"/>
      <c r="S133" s="82"/>
      <c r="T133" s="83"/>
      <c r="AT133" s="13" t="s">
        <v>133</v>
      </c>
      <c r="AU133" s="13" t="s">
        <v>88</v>
      </c>
    </row>
    <row r="134" s="1" customFormat="1" ht="21.6" customHeight="1">
      <c r="B134" s="34"/>
      <c r="C134" s="219" t="s">
        <v>140</v>
      </c>
      <c r="D134" s="219" t="s">
        <v>126</v>
      </c>
      <c r="E134" s="220" t="s">
        <v>235</v>
      </c>
      <c r="F134" s="221" t="s">
        <v>236</v>
      </c>
      <c r="G134" s="222" t="s">
        <v>227</v>
      </c>
      <c r="H134" s="223">
        <v>2.3799999999999999</v>
      </c>
      <c r="I134" s="224"/>
      <c r="J134" s="225">
        <f>ROUND(I134*H134,2)</f>
        <v>0</v>
      </c>
      <c r="K134" s="221" t="s">
        <v>130</v>
      </c>
      <c r="L134" s="39"/>
      <c r="M134" s="226" t="s">
        <v>1</v>
      </c>
      <c r="N134" s="227" t="s">
        <v>43</v>
      </c>
      <c r="O134" s="82"/>
      <c r="P134" s="228">
        <f>O134*H134</f>
        <v>0</v>
      </c>
      <c r="Q134" s="228">
        <v>4.0000000000000003E-05</v>
      </c>
      <c r="R134" s="228">
        <f>Q134*H134</f>
        <v>9.520000000000001E-05</v>
      </c>
      <c r="S134" s="228">
        <v>0.128</v>
      </c>
      <c r="T134" s="229">
        <f>S134*H134</f>
        <v>0.30463999999999997</v>
      </c>
      <c r="AR134" s="230" t="s">
        <v>147</v>
      </c>
      <c r="AT134" s="230" t="s">
        <v>126</v>
      </c>
      <c r="AU134" s="230" t="s">
        <v>88</v>
      </c>
      <c r="AY134" s="13" t="s">
        <v>123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3" t="s">
        <v>86</v>
      </c>
      <c r="BK134" s="231">
        <f>ROUND(I134*H134,2)</f>
        <v>0</v>
      </c>
      <c r="BL134" s="13" t="s">
        <v>147</v>
      </c>
      <c r="BM134" s="230" t="s">
        <v>237</v>
      </c>
    </row>
    <row r="135" s="1" customFormat="1">
      <c r="B135" s="34"/>
      <c r="C135" s="35"/>
      <c r="D135" s="232" t="s">
        <v>133</v>
      </c>
      <c r="E135" s="35"/>
      <c r="F135" s="233" t="s">
        <v>238</v>
      </c>
      <c r="G135" s="35"/>
      <c r="H135" s="35"/>
      <c r="I135" s="135"/>
      <c r="J135" s="35"/>
      <c r="K135" s="35"/>
      <c r="L135" s="39"/>
      <c r="M135" s="234"/>
      <c r="N135" s="82"/>
      <c r="O135" s="82"/>
      <c r="P135" s="82"/>
      <c r="Q135" s="82"/>
      <c r="R135" s="82"/>
      <c r="S135" s="82"/>
      <c r="T135" s="83"/>
      <c r="AT135" s="13" t="s">
        <v>133</v>
      </c>
      <c r="AU135" s="13" t="s">
        <v>88</v>
      </c>
    </row>
    <row r="136" s="1" customFormat="1">
      <c r="B136" s="34"/>
      <c r="C136" s="35"/>
      <c r="D136" s="232" t="s">
        <v>134</v>
      </c>
      <c r="E136" s="35"/>
      <c r="F136" s="235" t="s">
        <v>239</v>
      </c>
      <c r="G136" s="35"/>
      <c r="H136" s="35"/>
      <c r="I136" s="135"/>
      <c r="J136" s="35"/>
      <c r="K136" s="35"/>
      <c r="L136" s="39"/>
      <c r="M136" s="234"/>
      <c r="N136" s="82"/>
      <c r="O136" s="82"/>
      <c r="P136" s="82"/>
      <c r="Q136" s="82"/>
      <c r="R136" s="82"/>
      <c r="S136" s="82"/>
      <c r="T136" s="83"/>
      <c r="AT136" s="13" t="s">
        <v>134</v>
      </c>
      <c r="AU136" s="13" t="s">
        <v>88</v>
      </c>
    </row>
    <row r="137" s="1" customFormat="1" ht="21.6" customHeight="1">
      <c r="B137" s="34"/>
      <c r="C137" s="219" t="s">
        <v>147</v>
      </c>
      <c r="D137" s="219" t="s">
        <v>126</v>
      </c>
      <c r="E137" s="220" t="s">
        <v>240</v>
      </c>
      <c r="F137" s="221" t="s">
        <v>241</v>
      </c>
      <c r="G137" s="222" t="s">
        <v>177</v>
      </c>
      <c r="H137" s="223">
        <v>48</v>
      </c>
      <c r="I137" s="224"/>
      <c r="J137" s="225">
        <f>ROUND(I137*H137,2)</f>
        <v>0</v>
      </c>
      <c r="K137" s="221" t="s">
        <v>130</v>
      </c>
      <c r="L137" s="39"/>
      <c r="M137" s="226" t="s">
        <v>1</v>
      </c>
      <c r="N137" s="227" t="s">
        <v>43</v>
      </c>
      <c r="O137" s="82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AR137" s="230" t="s">
        <v>147</v>
      </c>
      <c r="AT137" s="230" t="s">
        <v>126</v>
      </c>
      <c r="AU137" s="230" t="s">
        <v>88</v>
      </c>
      <c r="AY137" s="13" t="s">
        <v>123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3" t="s">
        <v>86</v>
      </c>
      <c r="BK137" s="231">
        <f>ROUND(I137*H137,2)</f>
        <v>0</v>
      </c>
      <c r="BL137" s="13" t="s">
        <v>147</v>
      </c>
      <c r="BM137" s="230" t="s">
        <v>242</v>
      </c>
    </row>
    <row r="138" s="1" customFormat="1">
      <c r="B138" s="34"/>
      <c r="C138" s="35"/>
      <c r="D138" s="232" t="s">
        <v>133</v>
      </c>
      <c r="E138" s="35"/>
      <c r="F138" s="233" t="s">
        <v>243</v>
      </c>
      <c r="G138" s="35"/>
      <c r="H138" s="35"/>
      <c r="I138" s="135"/>
      <c r="J138" s="35"/>
      <c r="K138" s="35"/>
      <c r="L138" s="39"/>
      <c r="M138" s="234"/>
      <c r="N138" s="82"/>
      <c r="O138" s="82"/>
      <c r="P138" s="82"/>
      <c r="Q138" s="82"/>
      <c r="R138" s="82"/>
      <c r="S138" s="82"/>
      <c r="T138" s="83"/>
      <c r="AT138" s="13" t="s">
        <v>133</v>
      </c>
      <c r="AU138" s="13" t="s">
        <v>88</v>
      </c>
    </row>
    <row r="139" s="1" customFormat="1">
      <c r="B139" s="34"/>
      <c r="C139" s="35"/>
      <c r="D139" s="232" t="s">
        <v>134</v>
      </c>
      <c r="E139" s="35"/>
      <c r="F139" s="235" t="s">
        <v>244</v>
      </c>
      <c r="G139" s="35"/>
      <c r="H139" s="35"/>
      <c r="I139" s="135"/>
      <c r="J139" s="35"/>
      <c r="K139" s="35"/>
      <c r="L139" s="39"/>
      <c r="M139" s="234"/>
      <c r="N139" s="82"/>
      <c r="O139" s="82"/>
      <c r="P139" s="82"/>
      <c r="Q139" s="82"/>
      <c r="R139" s="82"/>
      <c r="S139" s="82"/>
      <c r="T139" s="83"/>
      <c r="AT139" s="13" t="s">
        <v>134</v>
      </c>
      <c r="AU139" s="13" t="s">
        <v>88</v>
      </c>
    </row>
    <row r="140" s="1" customFormat="1" ht="21.6" customHeight="1">
      <c r="B140" s="34"/>
      <c r="C140" s="219" t="s">
        <v>122</v>
      </c>
      <c r="D140" s="219" t="s">
        <v>126</v>
      </c>
      <c r="E140" s="220" t="s">
        <v>245</v>
      </c>
      <c r="F140" s="221" t="s">
        <v>246</v>
      </c>
      <c r="G140" s="222" t="s">
        <v>232</v>
      </c>
      <c r="H140" s="223">
        <v>1.95</v>
      </c>
      <c r="I140" s="224"/>
      <c r="J140" s="225">
        <f>ROUND(I140*H140,2)</f>
        <v>0</v>
      </c>
      <c r="K140" s="221" t="s">
        <v>130</v>
      </c>
      <c r="L140" s="39"/>
      <c r="M140" s="226" t="s">
        <v>1</v>
      </c>
      <c r="N140" s="227" t="s">
        <v>43</v>
      </c>
      <c r="O140" s="82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AR140" s="230" t="s">
        <v>147</v>
      </c>
      <c r="AT140" s="230" t="s">
        <v>126</v>
      </c>
      <c r="AU140" s="230" t="s">
        <v>88</v>
      </c>
      <c r="AY140" s="13" t="s">
        <v>123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3" t="s">
        <v>86</v>
      </c>
      <c r="BK140" s="231">
        <f>ROUND(I140*H140,2)</f>
        <v>0</v>
      </c>
      <c r="BL140" s="13" t="s">
        <v>147</v>
      </c>
      <c r="BM140" s="230" t="s">
        <v>247</v>
      </c>
    </row>
    <row r="141" s="1" customFormat="1">
      <c r="B141" s="34"/>
      <c r="C141" s="35"/>
      <c r="D141" s="232" t="s">
        <v>133</v>
      </c>
      <c r="E141" s="35"/>
      <c r="F141" s="233" t="s">
        <v>248</v>
      </c>
      <c r="G141" s="35"/>
      <c r="H141" s="35"/>
      <c r="I141" s="135"/>
      <c r="J141" s="35"/>
      <c r="K141" s="35"/>
      <c r="L141" s="39"/>
      <c r="M141" s="234"/>
      <c r="N141" s="82"/>
      <c r="O141" s="82"/>
      <c r="P141" s="82"/>
      <c r="Q141" s="82"/>
      <c r="R141" s="82"/>
      <c r="S141" s="82"/>
      <c r="T141" s="83"/>
      <c r="AT141" s="13" t="s">
        <v>133</v>
      </c>
      <c r="AU141" s="13" t="s">
        <v>88</v>
      </c>
    </row>
    <row r="142" s="1" customFormat="1">
      <c r="B142" s="34"/>
      <c r="C142" s="35"/>
      <c r="D142" s="232" t="s">
        <v>134</v>
      </c>
      <c r="E142" s="35"/>
      <c r="F142" s="235" t="s">
        <v>249</v>
      </c>
      <c r="G142" s="35"/>
      <c r="H142" s="35"/>
      <c r="I142" s="135"/>
      <c r="J142" s="35"/>
      <c r="K142" s="35"/>
      <c r="L142" s="39"/>
      <c r="M142" s="234"/>
      <c r="N142" s="82"/>
      <c r="O142" s="82"/>
      <c r="P142" s="82"/>
      <c r="Q142" s="82"/>
      <c r="R142" s="82"/>
      <c r="S142" s="82"/>
      <c r="T142" s="83"/>
      <c r="AT142" s="13" t="s">
        <v>134</v>
      </c>
      <c r="AU142" s="13" t="s">
        <v>88</v>
      </c>
    </row>
    <row r="143" s="1" customFormat="1" ht="21.6" customHeight="1">
      <c r="B143" s="34"/>
      <c r="C143" s="219" t="s">
        <v>157</v>
      </c>
      <c r="D143" s="219" t="s">
        <v>126</v>
      </c>
      <c r="E143" s="220" t="s">
        <v>250</v>
      </c>
      <c r="F143" s="221" t="s">
        <v>251</v>
      </c>
      <c r="G143" s="222" t="s">
        <v>232</v>
      </c>
      <c r="H143" s="223">
        <v>0.54000000000000004</v>
      </c>
      <c r="I143" s="224"/>
      <c r="J143" s="225">
        <f>ROUND(I143*H143,2)</f>
        <v>0</v>
      </c>
      <c r="K143" s="221" t="s">
        <v>130</v>
      </c>
      <c r="L143" s="39"/>
      <c r="M143" s="226" t="s">
        <v>1</v>
      </c>
      <c r="N143" s="227" t="s">
        <v>43</v>
      </c>
      <c r="O143" s="82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AR143" s="230" t="s">
        <v>147</v>
      </c>
      <c r="AT143" s="230" t="s">
        <v>126</v>
      </c>
      <c r="AU143" s="230" t="s">
        <v>88</v>
      </c>
      <c r="AY143" s="13" t="s">
        <v>123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3" t="s">
        <v>86</v>
      </c>
      <c r="BK143" s="231">
        <f>ROUND(I143*H143,2)</f>
        <v>0</v>
      </c>
      <c r="BL143" s="13" t="s">
        <v>147</v>
      </c>
      <c r="BM143" s="230" t="s">
        <v>252</v>
      </c>
    </row>
    <row r="144" s="1" customFormat="1">
      <c r="B144" s="34"/>
      <c r="C144" s="35"/>
      <c r="D144" s="232" t="s">
        <v>133</v>
      </c>
      <c r="E144" s="35"/>
      <c r="F144" s="233" t="s">
        <v>253</v>
      </c>
      <c r="G144" s="35"/>
      <c r="H144" s="35"/>
      <c r="I144" s="135"/>
      <c r="J144" s="35"/>
      <c r="K144" s="35"/>
      <c r="L144" s="39"/>
      <c r="M144" s="234"/>
      <c r="N144" s="82"/>
      <c r="O144" s="82"/>
      <c r="P144" s="82"/>
      <c r="Q144" s="82"/>
      <c r="R144" s="82"/>
      <c r="S144" s="82"/>
      <c r="T144" s="83"/>
      <c r="AT144" s="13" t="s">
        <v>133</v>
      </c>
      <c r="AU144" s="13" t="s">
        <v>88</v>
      </c>
    </row>
    <row r="145" s="1" customFormat="1">
      <c r="B145" s="34"/>
      <c r="C145" s="35"/>
      <c r="D145" s="232" t="s">
        <v>134</v>
      </c>
      <c r="E145" s="35"/>
      <c r="F145" s="235" t="s">
        <v>254</v>
      </c>
      <c r="G145" s="35"/>
      <c r="H145" s="35"/>
      <c r="I145" s="135"/>
      <c r="J145" s="35"/>
      <c r="K145" s="35"/>
      <c r="L145" s="39"/>
      <c r="M145" s="234"/>
      <c r="N145" s="82"/>
      <c r="O145" s="82"/>
      <c r="P145" s="82"/>
      <c r="Q145" s="82"/>
      <c r="R145" s="82"/>
      <c r="S145" s="82"/>
      <c r="T145" s="83"/>
      <c r="AT145" s="13" t="s">
        <v>134</v>
      </c>
      <c r="AU145" s="13" t="s">
        <v>88</v>
      </c>
    </row>
    <row r="146" s="1" customFormat="1" ht="21.6" customHeight="1">
      <c r="B146" s="34"/>
      <c r="C146" s="219" t="s">
        <v>163</v>
      </c>
      <c r="D146" s="219" t="s">
        <v>126</v>
      </c>
      <c r="E146" s="220" t="s">
        <v>255</v>
      </c>
      <c r="F146" s="221" t="s">
        <v>256</v>
      </c>
      <c r="G146" s="222" t="s">
        <v>232</v>
      </c>
      <c r="H146" s="223">
        <v>0.68000000000000005</v>
      </c>
      <c r="I146" s="224"/>
      <c r="J146" s="225">
        <f>ROUND(I146*H146,2)</f>
        <v>0</v>
      </c>
      <c r="K146" s="221" t="s">
        <v>130</v>
      </c>
      <c r="L146" s="39"/>
      <c r="M146" s="226" t="s">
        <v>1</v>
      </c>
      <c r="N146" s="227" t="s">
        <v>43</v>
      </c>
      <c r="O146" s="82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AR146" s="230" t="s">
        <v>147</v>
      </c>
      <c r="AT146" s="230" t="s">
        <v>126</v>
      </c>
      <c r="AU146" s="230" t="s">
        <v>88</v>
      </c>
      <c r="AY146" s="13" t="s">
        <v>123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3" t="s">
        <v>86</v>
      </c>
      <c r="BK146" s="231">
        <f>ROUND(I146*H146,2)</f>
        <v>0</v>
      </c>
      <c r="BL146" s="13" t="s">
        <v>147</v>
      </c>
      <c r="BM146" s="230" t="s">
        <v>257</v>
      </c>
    </row>
    <row r="147" s="1" customFormat="1">
      <c r="B147" s="34"/>
      <c r="C147" s="35"/>
      <c r="D147" s="232" t="s">
        <v>133</v>
      </c>
      <c r="E147" s="35"/>
      <c r="F147" s="233" t="s">
        <v>258</v>
      </c>
      <c r="G147" s="35"/>
      <c r="H147" s="35"/>
      <c r="I147" s="135"/>
      <c r="J147" s="35"/>
      <c r="K147" s="35"/>
      <c r="L147" s="39"/>
      <c r="M147" s="234"/>
      <c r="N147" s="82"/>
      <c r="O147" s="82"/>
      <c r="P147" s="82"/>
      <c r="Q147" s="82"/>
      <c r="R147" s="82"/>
      <c r="S147" s="82"/>
      <c r="T147" s="83"/>
      <c r="AT147" s="13" t="s">
        <v>133</v>
      </c>
      <c r="AU147" s="13" t="s">
        <v>88</v>
      </c>
    </row>
    <row r="148" s="1" customFormat="1">
      <c r="B148" s="34"/>
      <c r="C148" s="35"/>
      <c r="D148" s="232" t="s">
        <v>134</v>
      </c>
      <c r="E148" s="35"/>
      <c r="F148" s="235" t="s">
        <v>259</v>
      </c>
      <c r="G148" s="35"/>
      <c r="H148" s="35"/>
      <c r="I148" s="135"/>
      <c r="J148" s="35"/>
      <c r="K148" s="35"/>
      <c r="L148" s="39"/>
      <c r="M148" s="234"/>
      <c r="N148" s="82"/>
      <c r="O148" s="82"/>
      <c r="P148" s="82"/>
      <c r="Q148" s="82"/>
      <c r="R148" s="82"/>
      <c r="S148" s="82"/>
      <c r="T148" s="83"/>
      <c r="AT148" s="13" t="s">
        <v>134</v>
      </c>
      <c r="AU148" s="13" t="s">
        <v>88</v>
      </c>
    </row>
    <row r="149" s="1" customFormat="1" ht="21.6" customHeight="1">
      <c r="B149" s="34"/>
      <c r="C149" s="219" t="s">
        <v>167</v>
      </c>
      <c r="D149" s="219" t="s">
        <v>126</v>
      </c>
      <c r="E149" s="220" t="s">
        <v>260</v>
      </c>
      <c r="F149" s="221" t="s">
        <v>261</v>
      </c>
      <c r="G149" s="222" t="s">
        <v>232</v>
      </c>
      <c r="H149" s="223">
        <v>0.20000000000000001</v>
      </c>
      <c r="I149" s="224"/>
      <c r="J149" s="225">
        <f>ROUND(I149*H149,2)</f>
        <v>0</v>
      </c>
      <c r="K149" s="221" t="s">
        <v>130</v>
      </c>
      <c r="L149" s="39"/>
      <c r="M149" s="226" t="s">
        <v>1</v>
      </c>
      <c r="N149" s="227" t="s">
        <v>43</v>
      </c>
      <c r="O149" s="82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AR149" s="230" t="s">
        <v>147</v>
      </c>
      <c r="AT149" s="230" t="s">
        <v>126</v>
      </c>
      <c r="AU149" s="230" t="s">
        <v>88</v>
      </c>
      <c r="AY149" s="13" t="s">
        <v>123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3" t="s">
        <v>86</v>
      </c>
      <c r="BK149" s="231">
        <f>ROUND(I149*H149,2)</f>
        <v>0</v>
      </c>
      <c r="BL149" s="13" t="s">
        <v>147</v>
      </c>
      <c r="BM149" s="230" t="s">
        <v>262</v>
      </c>
    </row>
    <row r="150" s="1" customFormat="1">
      <c r="B150" s="34"/>
      <c r="C150" s="35"/>
      <c r="D150" s="232" t="s">
        <v>133</v>
      </c>
      <c r="E150" s="35"/>
      <c r="F150" s="233" t="s">
        <v>263</v>
      </c>
      <c r="G150" s="35"/>
      <c r="H150" s="35"/>
      <c r="I150" s="135"/>
      <c r="J150" s="35"/>
      <c r="K150" s="35"/>
      <c r="L150" s="39"/>
      <c r="M150" s="234"/>
      <c r="N150" s="82"/>
      <c r="O150" s="82"/>
      <c r="P150" s="82"/>
      <c r="Q150" s="82"/>
      <c r="R150" s="82"/>
      <c r="S150" s="82"/>
      <c r="T150" s="83"/>
      <c r="AT150" s="13" t="s">
        <v>133</v>
      </c>
      <c r="AU150" s="13" t="s">
        <v>88</v>
      </c>
    </row>
    <row r="151" s="1" customFormat="1">
      <c r="B151" s="34"/>
      <c r="C151" s="35"/>
      <c r="D151" s="232" t="s">
        <v>134</v>
      </c>
      <c r="E151" s="35"/>
      <c r="F151" s="235" t="s">
        <v>264</v>
      </c>
      <c r="G151" s="35"/>
      <c r="H151" s="35"/>
      <c r="I151" s="135"/>
      <c r="J151" s="35"/>
      <c r="K151" s="35"/>
      <c r="L151" s="39"/>
      <c r="M151" s="234"/>
      <c r="N151" s="82"/>
      <c r="O151" s="82"/>
      <c r="P151" s="82"/>
      <c r="Q151" s="82"/>
      <c r="R151" s="82"/>
      <c r="S151" s="82"/>
      <c r="T151" s="83"/>
      <c r="AT151" s="13" t="s">
        <v>134</v>
      </c>
      <c r="AU151" s="13" t="s">
        <v>88</v>
      </c>
    </row>
    <row r="152" s="1" customFormat="1" ht="21.6" customHeight="1">
      <c r="B152" s="34"/>
      <c r="C152" s="219" t="s">
        <v>174</v>
      </c>
      <c r="D152" s="219" t="s">
        <v>126</v>
      </c>
      <c r="E152" s="220" t="s">
        <v>265</v>
      </c>
      <c r="F152" s="221" t="s">
        <v>266</v>
      </c>
      <c r="G152" s="222" t="s">
        <v>232</v>
      </c>
      <c r="H152" s="223">
        <v>18.039999999999999</v>
      </c>
      <c r="I152" s="224"/>
      <c r="J152" s="225">
        <f>ROUND(I152*H152,2)</f>
        <v>0</v>
      </c>
      <c r="K152" s="221" t="s">
        <v>130</v>
      </c>
      <c r="L152" s="39"/>
      <c r="M152" s="226" t="s">
        <v>1</v>
      </c>
      <c r="N152" s="227" t="s">
        <v>43</v>
      </c>
      <c r="O152" s="82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AR152" s="230" t="s">
        <v>147</v>
      </c>
      <c r="AT152" s="230" t="s">
        <v>126</v>
      </c>
      <c r="AU152" s="230" t="s">
        <v>88</v>
      </c>
      <c r="AY152" s="13" t="s">
        <v>123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3" t="s">
        <v>86</v>
      </c>
      <c r="BK152" s="231">
        <f>ROUND(I152*H152,2)</f>
        <v>0</v>
      </c>
      <c r="BL152" s="13" t="s">
        <v>147</v>
      </c>
      <c r="BM152" s="230" t="s">
        <v>267</v>
      </c>
    </row>
    <row r="153" s="1" customFormat="1">
      <c r="B153" s="34"/>
      <c r="C153" s="35"/>
      <c r="D153" s="232" t="s">
        <v>133</v>
      </c>
      <c r="E153" s="35"/>
      <c r="F153" s="233" t="s">
        <v>268</v>
      </c>
      <c r="G153" s="35"/>
      <c r="H153" s="35"/>
      <c r="I153" s="135"/>
      <c r="J153" s="35"/>
      <c r="K153" s="35"/>
      <c r="L153" s="39"/>
      <c r="M153" s="234"/>
      <c r="N153" s="82"/>
      <c r="O153" s="82"/>
      <c r="P153" s="82"/>
      <c r="Q153" s="82"/>
      <c r="R153" s="82"/>
      <c r="S153" s="82"/>
      <c r="T153" s="83"/>
      <c r="AT153" s="13" t="s">
        <v>133</v>
      </c>
      <c r="AU153" s="13" t="s">
        <v>88</v>
      </c>
    </row>
    <row r="154" s="1" customFormat="1">
      <c r="B154" s="34"/>
      <c r="C154" s="35"/>
      <c r="D154" s="232" t="s">
        <v>134</v>
      </c>
      <c r="E154" s="35"/>
      <c r="F154" s="235" t="s">
        <v>269</v>
      </c>
      <c r="G154" s="35"/>
      <c r="H154" s="35"/>
      <c r="I154" s="135"/>
      <c r="J154" s="35"/>
      <c r="K154" s="35"/>
      <c r="L154" s="39"/>
      <c r="M154" s="234"/>
      <c r="N154" s="82"/>
      <c r="O154" s="82"/>
      <c r="P154" s="82"/>
      <c r="Q154" s="82"/>
      <c r="R154" s="82"/>
      <c r="S154" s="82"/>
      <c r="T154" s="83"/>
      <c r="AT154" s="13" t="s">
        <v>134</v>
      </c>
      <c r="AU154" s="13" t="s">
        <v>88</v>
      </c>
    </row>
    <row r="155" s="1" customFormat="1" ht="21.6" customHeight="1">
      <c r="B155" s="34"/>
      <c r="C155" s="219" t="s">
        <v>179</v>
      </c>
      <c r="D155" s="219" t="s">
        <v>126</v>
      </c>
      <c r="E155" s="220" t="s">
        <v>270</v>
      </c>
      <c r="F155" s="221" t="s">
        <v>271</v>
      </c>
      <c r="G155" s="222" t="s">
        <v>232</v>
      </c>
      <c r="H155" s="223">
        <v>3.4700000000000002</v>
      </c>
      <c r="I155" s="224"/>
      <c r="J155" s="225">
        <f>ROUND(I155*H155,2)</f>
        <v>0</v>
      </c>
      <c r="K155" s="221" t="s">
        <v>130</v>
      </c>
      <c r="L155" s="39"/>
      <c r="M155" s="226" t="s">
        <v>1</v>
      </c>
      <c r="N155" s="227" t="s">
        <v>43</v>
      </c>
      <c r="O155" s="82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AR155" s="230" t="s">
        <v>147</v>
      </c>
      <c r="AT155" s="230" t="s">
        <v>126</v>
      </c>
      <c r="AU155" s="230" t="s">
        <v>88</v>
      </c>
      <c r="AY155" s="13" t="s">
        <v>123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3" t="s">
        <v>86</v>
      </c>
      <c r="BK155" s="231">
        <f>ROUND(I155*H155,2)</f>
        <v>0</v>
      </c>
      <c r="BL155" s="13" t="s">
        <v>147</v>
      </c>
      <c r="BM155" s="230" t="s">
        <v>272</v>
      </c>
    </row>
    <row r="156" s="1" customFormat="1">
      <c r="B156" s="34"/>
      <c r="C156" s="35"/>
      <c r="D156" s="232" t="s">
        <v>133</v>
      </c>
      <c r="E156" s="35"/>
      <c r="F156" s="233" t="s">
        <v>273</v>
      </c>
      <c r="G156" s="35"/>
      <c r="H156" s="35"/>
      <c r="I156" s="135"/>
      <c r="J156" s="35"/>
      <c r="K156" s="35"/>
      <c r="L156" s="39"/>
      <c r="M156" s="234"/>
      <c r="N156" s="82"/>
      <c r="O156" s="82"/>
      <c r="P156" s="82"/>
      <c r="Q156" s="82"/>
      <c r="R156" s="82"/>
      <c r="S156" s="82"/>
      <c r="T156" s="83"/>
      <c r="AT156" s="13" t="s">
        <v>133</v>
      </c>
      <c r="AU156" s="13" t="s">
        <v>88</v>
      </c>
    </row>
    <row r="157" s="1" customFormat="1">
      <c r="B157" s="34"/>
      <c r="C157" s="35"/>
      <c r="D157" s="232" t="s">
        <v>134</v>
      </c>
      <c r="E157" s="35"/>
      <c r="F157" s="235" t="s">
        <v>274</v>
      </c>
      <c r="G157" s="35"/>
      <c r="H157" s="35"/>
      <c r="I157" s="135"/>
      <c r="J157" s="35"/>
      <c r="K157" s="35"/>
      <c r="L157" s="39"/>
      <c r="M157" s="234"/>
      <c r="N157" s="82"/>
      <c r="O157" s="82"/>
      <c r="P157" s="82"/>
      <c r="Q157" s="82"/>
      <c r="R157" s="82"/>
      <c r="S157" s="82"/>
      <c r="T157" s="83"/>
      <c r="AT157" s="13" t="s">
        <v>134</v>
      </c>
      <c r="AU157" s="13" t="s">
        <v>88</v>
      </c>
    </row>
    <row r="158" s="1" customFormat="1" ht="21.6" customHeight="1">
      <c r="B158" s="34"/>
      <c r="C158" s="219" t="s">
        <v>185</v>
      </c>
      <c r="D158" s="219" t="s">
        <v>126</v>
      </c>
      <c r="E158" s="220" t="s">
        <v>275</v>
      </c>
      <c r="F158" s="221" t="s">
        <v>276</v>
      </c>
      <c r="G158" s="222" t="s">
        <v>232</v>
      </c>
      <c r="H158" s="223">
        <v>3.4700000000000002</v>
      </c>
      <c r="I158" s="224"/>
      <c r="J158" s="225">
        <f>ROUND(I158*H158,2)</f>
        <v>0</v>
      </c>
      <c r="K158" s="221" t="s">
        <v>130</v>
      </c>
      <c r="L158" s="39"/>
      <c r="M158" s="226" t="s">
        <v>1</v>
      </c>
      <c r="N158" s="227" t="s">
        <v>43</v>
      </c>
      <c r="O158" s="82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AR158" s="230" t="s">
        <v>147</v>
      </c>
      <c r="AT158" s="230" t="s">
        <v>126</v>
      </c>
      <c r="AU158" s="230" t="s">
        <v>88</v>
      </c>
      <c r="AY158" s="13" t="s">
        <v>123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3" t="s">
        <v>86</v>
      </c>
      <c r="BK158" s="231">
        <f>ROUND(I158*H158,2)</f>
        <v>0</v>
      </c>
      <c r="BL158" s="13" t="s">
        <v>147</v>
      </c>
      <c r="BM158" s="230" t="s">
        <v>277</v>
      </c>
    </row>
    <row r="159" s="1" customFormat="1">
      <c r="B159" s="34"/>
      <c r="C159" s="35"/>
      <c r="D159" s="232" t="s">
        <v>133</v>
      </c>
      <c r="E159" s="35"/>
      <c r="F159" s="233" t="s">
        <v>278</v>
      </c>
      <c r="G159" s="35"/>
      <c r="H159" s="35"/>
      <c r="I159" s="135"/>
      <c r="J159" s="35"/>
      <c r="K159" s="35"/>
      <c r="L159" s="39"/>
      <c r="M159" s="234"/>
      <c r="N159" s="82"/>
      <c r="O159" s="82"/>
      <c r="P159" s="82"/>
      <c r="Q159" s="82"/>
      <c r="R159" s="82"/>
      <c r="S159" s="82"/>
      <c r="T159" s="83"/>
      <c r="AT159" s="13" t="s">
        <v>133</v>
      </c>
      <c r="AU159" s="13" t="s">
        <v>88</v>
      </c>
    </row>
    <row r="160" s="1" customFormat="1" ht="21.6" customHeight="1">
      <c r="B160" s="34"/>
      <c r="C160" s="219" t="s">
        <v>190</v>
      </c>
      <c r="D160" s="219" t="s">
        <v>126</v>
      </c>
      <c r="E160" s="220" t="s">
        <v>279</v>
      </c>
      <c r="F160" s="221" t="s">
        <v>280</v>
      </c>
      <c r="G160" s="222" t="s">
        <v>232</v>
      </c>
      <c r="H160" s="223">
        <v>0.68000000000000005</v>
      </c>
      <c r="I160" s="224"/>
      <c r="J160" s="225">
        <f>ROUND(I160*H160,2)</f>
        <v>0</v>
      </c>
      <c r="K160" s="221" t="s">
        <v>130</v>
      </c>
      <c r="L160" s="39"/>
      <c r="M160" s="226" t="s">
        <v>1</v>
      </c>
      <c r="N160" s="227" t="s">
        <v>43</v>
      </c>
      <c r="O160" s="82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AR160" s="230" t="s">
        <v>147</v>
      </c>
      <c r="AT160" s="230" t="s">
        <v>126</v>
      </c>
      <c r="AU160" s="230" t="s">
        <v>88</v>
      </c>
      <c r="AY160" s="13" t="s">
        <v>123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3" t="s">
        <v>86</v>
      </c>
      <c r="BK160" s="231">
        <f>ROUND(I160*H160,2)</f>
        <v>0</v>
      </c>
      <c r="BL160" s="13" t="s">
        <v>147</v>
      </c>
      <c r="BM160" s="230" t="s">
        <v>281</v>
      </c>
    </row>
    <row r="161" s="1" customFormat="1">
      <c r="B161" s="34"/>
      <c r="C161" s="35"/>
      <c r="D161" s="232" t="s">
        <v>133</v>
      </c>
      <c r="E161" s="35"/>
      <c r="F161" s="233" t="s">
        <v>282</v>
      </c>
      <c r="G161" s="35"/>
      <c r="H161" s="35"/>
      <c r="I161" s="135"/>
      <c r="J161" s="35"/>
      <c r="K161" s="35"/>
      <c r="L161" s="39"/>
      <c r="M161" s="234"/>
      <c r="N161" s="82"/>
      <c r="O161" s="82"/>
      <c r="P161" s="82"/>
      <c r="Q161" s="82"/>
      <c r="R161" s="82"/>
      <c r="S161" s="82"/>
      <c r="T161" s="83"/>
      <c r="AT161" s="13" t="s">
        <v>133</v>
      </c>
      <c r="AU161" s="13" t="s">
        <v>88</v>
      </c>
    </row>
    <row r="162" s="1" customFormat="1">
      <c r="B162" s="34"/>
      <c r="C162" s="35"/>
      <c r="D162" s="232" t="s">
        <v>134</v>
      </c>
      <c r="E162" s="35"/>
      <c r="F162" s="235" t="s">
        <v>283</v>
      </c>
      <c r="G162" s="35"/>
      <c r="H162" s="35"/>
      <c r="I162" s="135"/>
      <c r="J162" s="35"/>
      <c r="K162" s="35"/>
      <c r="L162" s="39"/>
      <c r="M162" s="234"/>
      <c r="N162" s="82"/>
      <c r="O162" s="82"/>
      <c r="P162" s="82"/>
      <c r="Q162" s="82"/>
      <c r="R162" s="82"/>
      <c r="S162" s="82"/>
      <c r="T162" s="83"/>
      <c r="AT162" s="13" t="s">
        <v>134</v>
      </c>
      <c r="AU162" s="13" t="s">
        <v>88</v>
      </c>
    </row>
    <row r="163" s="1" customFormat="1" ht="21.6" customHeight="1">
      <c r="B163" s="34"/>
      <c r="C163" s="219" t="s">
        <v>194</v>
      </c>
      <c r="D163" s="219" t="s">
        <v>126</v>
      </c>
      <c r="E163" s="220" t="s">
        <v>284</v>
      </c>
      <c r="F163" s="221" t="s">
        <v>285</v>
      </c>
      <c r="G163" s="222" t="s">
        <v>286</v>
      </c>
      <c r="H163" s="223">
        <v>6.9400000000000004</v>
      </c>
      <c r="I163" s="224"/>
      <c r="J163" s="225">
        <f>ROUND(I163*H163,2)</f>
        <v>0</v>
      </c>
      <c r="K163" s="221" t="s">
        <v>130</v>
      </c>
      <c r="L163" s="39"/>
      <c r="M163" s="226" t="s">
        <v>1</v>
      </c>
      <c r="N163" s="227" t="s">
        <v>43</v>
      </c>
      <c r="O163" s="82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AR163" s="230" t="s">
        <v>147</v>
      </c>
      <c r="AT163" s="230" t="s">
        <v>126</v>
      </c>
      <c r="AU163" s="230" t="s">
        <v>88</v>
      </c>
      <c r="AY163" s="13" t="s">
        <v>123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3" t="s">
        <v>86</v>
      </c>
      <c r="BK163" s="231">
        <f>ROUND(I163*H163,2)</f>
        <v>0</v>
      </c>
      <c r="BL163" s="13" t="s">
        <v>147</v>
      </c>
      <c r="BM163" s="230" t="s">
        <v>287</v>
      </c>
    </row>
    <row r="164" s="1" customFormat="1">
      <c r="B164" s="34"/>
      <c r="C164" s="35"/>
      <c r="D164" s="232" t="s">
        <v>133</v>
      </c>
      <c r="E164" s="35"/>
      <c r="F164" s="233" t="s">
        <v>288</v>
      </c>
      <c r="G164" s="35"/>
      <c r="H164" s="35"/>
      <c r="I164" s="135"/>
      <c r="J164" s="35"/>
      <c r="K164" s="35"/>
      <c r="L164" s="39"/>
      <c r="M164" s="234"/>
      <c r="N164" s="82"/>
      <c r="O164" s="82"/>
      <c r="P164" s="82"/>
      <c r="Q164" s="82"/>
      <c r="R164" s="82"/>
      <c r="S164" s="82"/>
      <c r="T164" s="83"/>
      <c r="AT164" s="13" t="s">
        <v>133</v>
      </c>
      <c r="AU164" s="13" t="s">
        <v>88</v>
      </c>
    </row>
    <row r="165" s="1" customFormat="1">
      <c r="B165" s="34"/>
      <c r="C165" s="35"/>
      <c r="D165" s="232" t="s">
        <v>134</v>
      </c>
      <c r="E165" s="35"/>
      <c r="F165" s="235" t="s">
        <v>289</v>
      </c>
      <c r="G165" s="35"/>
      <c r="H165" s="35"/>
      <c r="I165" s="135"/>
      <c r="J165" s="35"/>
      <c r="K165" s="35"/>
      <c r="L165" s="39"/>
      <c r="M165" s="234"/>
      <c r="N165" s="82"/>
      <c r="O165" s="82"/>
      <c r="P165" s="82"/>
      <c r="Q165" s="82"/>
      <c r="R165" s="82"/>
      <c r="S165" s="82"/>
      <c r="T165" s="83"/>
      <c r="AT165" s="13" t="s">
        <v>134</v>
      </c>
      <c r="AU165" s="13" t="s">
        <v>88</v>
      </c>
    </row>
    <row r="166" s="1" customFormat="1" ht="21.6" customHeight="1">
      <c r="B166" s="34"/>
      <c r="C166" s="219" t="s">
        <v>199</v>
      </c>
      <c r="D166" s="219" t="s">
        <v>126</v>
      </c>
      <c r="E166" s="220" t="s">
        <v>290</v>
      </c>
      <c r="F166" s="221" t="s">
        <v>291</v>
      </c>
      <c r="G166" s="222" t="s">
        <v>232</v>
      </c>
      <c r="H166" s="223">
        <v>15.310000000000001</v>
      </c>
      <c r="I166" s="224"/>
      <c r="J166" s="225">
        <f>ROUND(I166*H166,2)</f>
        <v>0</v>
      </c>
      <c r="K166" s="221" t="s">
        <v>130</v>
      </c>
      <c r="L166" s="39"/>
      <c r="M166" s="226" t="s">
        <v>1</v>
      </c>
      <c r="N166" s="227" t="s">
        <v>43</v>
      </c>
      <c r="O166" s="82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AR166" s="230" t="s">
        <v>147</v>
      </c>
      <c r="AT166" s="230" t="s">
        <v>126</v>
      </c>
      <c r="AU166" s="230" t="s">
        <v>88</v>
      </c>
      <c r="AY166" s="13" t="s">
        <v>123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3" t="s">
        <v>86</v>
      </c>
      <c r="BK166" s="231">
        <f>ROUND(I166*H166,2)</f>
        <v>0</v>
      </c>
      <c r="BL166" s="13" t="s">
        <v>147</v>
      </c>
      <c r="BM166" s="230" t="s">
        <v>292</v>
      </c>
    </row>
    <row r="167" s="1" customFormat="1">
      <c r="B167" s="34"/>
      <c r="C167" s="35"/>
      <c r="D167" s="232" t="s">
        <v>133</v>
      </c>
      <c r="E167" s="35"/>
      <c r="F167" s="233" t="s">
        <v>293</v>
      </c>
      <c r="G167" s="35"/>
      <c r="H167" s="35"/>
      <c r="I167" s="135"/>
      <c r="J167" s="35"/>
      <c r="K167" s="35"/>
      <c r="L167" s="39"/>
      <c r="M167" s="234"/>
      <c r="N167" s="82"/>
      <c r="O167" s="82"/>
      <c r="P167" s="82"/>
      <c r="Q167" s="82"/>
      <c r="R167" s="82"/>
      <c r="S167" s="82"/>
      <c r="T167" s="83"/>
      <c r="AT167" s="13" t="s">
        <v>133</v>
      </c>
      <c r="AU167" s="13" t="s">
        <v>88</v>
      </c>
    </row>
    <row r="168" s="1" customFormat="1">
      <c r="B168" s="34"/>
      <c r="C168" s="35"/>
      <c r="D168" s="232" t="s">
        <v>134</v>
      </c>
      <c r="E168" s="35"/>
      <c r="F168" s="235" t="s">
        <v>294</v>
      </c>
      <c r="G168" s="35"/>
      <c r="H168" s="35"/>
      <c r="I168" s="135"/>
      <c r="J168" s="35"/>
      <c r="K168" s="35"/>
      <c r="L168" s="39"/>
      <c r="M168" s="234"/>
      <c r="N168" s="82"/>
      <c r="O168" s="82"/>
      <c r="P168" s="82"/>
      <c r="Q168" s="82"/>
      <c r="R168" s="82"/>
      <c r="S168" s="82"/>
      <c r="T168" s="83"/>
      <c r="AT168" s="13" t="s">
        <v>134</v>
      </c>
      <c r="AU168" s="13" t="s">
        <v>88</v>
      </c>
    </row>
    <row r="169" s="1" customFormat="1" ht="21.6" customHeight="1">
      <c r="B169" s="34"/>
      <c r="C169" s="219" t="s">
        <v>8</v>
      </c>
      <c r="D169" s="219" t="s">
        <v>126</v>
      </c>
      <c r="E169" s="220" t="s">
        <v>295</v>
      </c>
      <c r="F169" s="221" t="s">
        <v>296</v>
      </c>
      <c r="G169" s="222" t="s">
        <v>227</v>
      </c>
      <c r="H169" s="223">
        <v>12.949999999999999</v>
      </c>
      <c r="I169" s="224"/>
      <c r="J169" s="225">
        <f>ROUND(I169*H169,2)</f>
        <v>0</v>
      </c>
      <c r="K169" s="221" t="s">
        <v>130</v>
      </c>
      <c r="L169" s="39"/>
      <c r="M169" s="226" t="s">
        <v>1</v>
      </c>
      <c r="N169" s="227" t="s">
        <v>43</v>
      </c>
      <c r="O169" s="82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AR169" s="230" t="s">
        <v>147</v>
      </c>
      <c r="AT169" s="230" t="s">
        <v>126</v>
      </c>
      <c r="AU169" s="230" t="s">
        <v>88</v>
      </c>
      <c r="AY169" s="13" t="s">
        <v>123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3" t="s">
        <v>86</v>
      </c>
      <c r="BK169" s="231">
        <f>ROUND(I169*H169,2)</f>
        <v>0</v>
      </c>
      <c r="BL169" s="13" t="s">
        <v>147</v>
      </c>
      <c r="BM169" s="230" t="s">
        <v>297</v>
      </c>
    </row>
    <row r="170" s="1" customFormat="1">
      <c r="B170" s="34"/>
      <c r="C170" s="35"/>
      <c r="D170" s="232" t="s">
        <v>133</v>
      </c>
      <c r="E170" s="35"/>
      <c r="F170" s="233" t="s">
        <v>298</v>
      </c>
      <c r="G170" s="35"/>
      <c r="H170" s="35"/>
      <c r="I170" s="135"/>
      <c r="J170" s="35"/>
      <c r="K170" s="35"/>
      <c r="L170" s="39"/>
      <c r="M170" s="234"/>
      <c r="N170" s="82"/>
      <c r="O170" s="82"/>
      <c r="P170" s="82"/>
      <c r="Q170" s="82"/>
      <c r="R170" s="82"/>
      <c r="S170" s="82"/>
      <c r="T170" s="83"/>
      <c r="AT170" s="13" t="s">
        <v>133</v>
      </c>
      <c r="AU170" s="13" t="s">
        <v>88</v>
      </c>
    </row>
    <row r="171" s="1" customFormat="1">
      <c r="B171" s="34"/>
      <c r="C171" s="35"/>
      <c r="D171" s="232" t="s">
        <v>134</v>
      </c>
      <c r="E171" s="35"/>
      <c r="F171" s="235" t="s">
        <v>299</v>
      </c>
      <c r="G171" s="35"/>
      <c r="H171" s="35"/>
      <c r="I171" s="135"/>
      <c r="J171" s="35"/>
      <c r="K171" s="35"/>
      <c r="L171" s="39"/>
      <c r="M171" s="234"/>
      <c r="N171" s="82"/>
      <c r="O171" s="82"/>
      <c r="P171" s="82"/>
      <c r="Q171" s="82"/>
      <c r="R171" s="82"/>
      <c r="S171" s="82"/>
      <c r="T171" s="83"/>
      <c r="AT171" s="13" t="s">
        <v>134</v>
      </c>
      <c r="AU171" s="13" t="s">
        <v>88</v>
      </c>
    </row>
    <row r="172" s="1" customFormat="1" ht="14.4" customHeight="1">
      <c r="B172" s="34"/>
      <c r="C172" s="239" t="s">
        <v>300</v>
      </c>
      <c r="D172" s="239" t="s">
        <v>301</v>
      </c>
      <c r="E172" s="240" t="s">
        <v>302</v>
      </c>
      <c r="F172" s="241" t="s">
        <v>303</v>
      </c>
      <c r="G172" s="242" t="s">
        <v>304</v>
      </c>
      <c r="H172" s="243">
        <v>0.32400000000000001</v>
      </c>
      <c r="I172" s="244"/>
      <c r="J172" s="245">
        <f>ROUND(I172*H172,2)</f>
        <v>0</v>
      </c>
      <c r="K172" s="241" t="s">
        <v>130</v>
      </c>
      <c r="L172" s="246"/>
      <c r="M172" s="247" t="s">
        <v>1</v>
      </c>
      <c r="N172" s="248" t="s">
        <v>43</v>
      </c>
      <c r="O172" s="82"/>
      <c r="P172" s="228">
        <f>O172*H172</f>
        <v>0</v>
      </c>
      <c r="Q172" s="228">
        <v>0.001</v>
      </c>
      <c r="R172" s="228">
        <f>Q172*H172</f>
        <v>0.00032400000000000001</v>
      </c>
      <c r="S172" s="228">
        <v>0</v>
      </c>
      <c r="T172" s="229">
        <f>S172*H172</f>
        <v>0</v>
      </c>
      <c r="AR172" s="230" t="s">
        <v>167</v>
      </c>
      <c r="AT172" s="230" t="s">
        <v>301</v>
      </c>
      <c r="AU172" s="230" t="s">
        <v>88</v>
      </c>
      <c r="AY172" s="13" t="s">
        <v>123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3" t="s">
        <v>86</v>
      </c>
      <c r="BK172" s="231">
        <f>ROUND(I172*H172,2)</f>
        <v>0</v>
      </c>
      <c r="BL172" s="13" t="s">
        <v>147</v>
      </c>
      <c r="BM172" s="230" t="s">
        <v>305</v>
      </c>
    </row>
    <row r="173" s="1" customFormat="1">
      <c r="B173" s="34"/>
      <c r="C173" s="35"/>
      <c r="D173" s="232" t="s">
        <v>133</v>
      </c>
      <c r="E173" s="35"/>
      <c r="F173" s="233" t="s">
        <v>303</v>
      </c>
      <c r="G173" s="35"/>
      <c r="H173" s="35"/>
      <c r="I173" s="135"/>
      <c r="J173" s="35"/>
      <c r="K173" s="35"/>
      <c r="L173" s="39"/>
      <c r="M173" s="234"/>
      <c r="N173" s="82"/>
      <c r="O173" s="82"/>
      <c r="P173" s="82"/>
      <c r="Q173" s="82"/>
      <c r="R173" s="82"/>
      <c r="S173" s="82"/>
      <c r="T173" s="83"/>
      <c r="AT173" s="13" t="s">
        <v>133</v>
      </c>
      <c r="AU173" s="13" t="s">
        <v>88</v>
      </c>
    </row>
    <row r="174" s="1" customFormat="1" ht="21.6" customHeight="1">
      <c r="B174" s="34"/>
      <c r="C174" s="219" t="s">
        <v>306</v>
      </c>
      <c r="D174" s="219" t="s">
        <v>126</v>
      </c>
      <c r="E174" s="220" t="s">
        <v>307</v>
      </c>
      <c r="F174" s="221" t="s">
        <v>308</v>
      </c>
      <c r="G174" s="222" t="s">
        <v>227</v>
      </c>
      <c r="H174" s="223">
        <v>12.949999999999999</v>
      </c>
      <c r="I174" s="224"/>
      <c r="J174" s="225">
        <f>ROUND(I174*H174,2)</f>
        <v>0</v>
      </c>
      <c r="K174" s="221" t="s">
        <v>130</v>
      </c>
      <c r="L174" s="39"/>
      <c r="M174" s="226" t="s">
        <v>1</v>
      </c>
      <c r="N174" s="227" t="s">
        <v>43</v>
      </c>
      <c r="O174" s="82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AR174" s="230" t="s">
        <v>147</v>
      </c>
      <c r="AT174" s="230" t="s">
        <v>126</v>
      </c>
      <c r="AU174" s="230" t="s">
        <v>88</v>
      </c>
      <c r="AY174" s="13" t="s">
        <v>123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3" t="s">
        <v>86</v>
      </c>
      <c r="BK174" s="231">
        <f>ROUND(I174*H174,2)</f>
        <v>0</v>
      </c>
      <c r="BL174" s="13" t="s">
        <v>147</v>
      </c>
      <c r="BM174" s="230" t="s">
        <v>309</v>
      </c>
    </row>
    <row r="175" s="1" customFormat="1">
      <c r="B175" s="34"/>
      <c r="C175" s="35"/>
      <c r="D175" s="232" t="s">
        <v>133</v>
      </c>
      <c r="E175" s="35"/>
      <c r="F175" s="233" t="s">
        <v>310</v>
      </c>
      <c r="G175" s="35"/>
      <c r="H175" s="35"/>
      <c r="I175" s="135"/>
      <c r="J175" s="35"/>
      <c r="K175" s="35"/>
      <c r="L175" s="39"/>
      <c r="M175" s="234"/>
      <c r="N175" s="82"/>
      <c r="O175" s="82"/>
      <c r="P175" s="82"/>
      <c r="Q175" s="82"/>
      <c r="R175" s="82"/>
      <c r="S175" s="82"/>
      <c r="T175" s="83"/>
      <c r="AT175" s="13" t="s">
        <v>133</v>
      </c>
      <c r="AU175" s="13" t="s">
        <v>88</v>
      </c>
    </row>
    <row r="176" s="1" customFormat="1">
      <c r="B176" s="34"/>
      <c r="C176" s="35"/>
      <c r="D176" s="232" t="s">
        <v>134</v>
      </c>
      <c r="E176" s="35"/>
      <c r="F176" s="235" t="s">
        <v>311</v>
      </c>
      <c r="G176" s="35"/>
      <c r="H176" s="35"/>
      <c r="I176" s="135"/>
      <c r="J176" s="35"/>
      <c r="K176" s="35"/>
      <c r="L176" s="39"/>
      <c r="M176" s="234"/>
      <c r="N176" s="82"/>
      <c r="O176" s="82"/>
      <c r="P176" s="82"/>
      <c r="Q176" s="82"/>
      <c r="R176" s="82"/>
      <c r="S176" s="82"/>
      <c r="T176" s="83"/>
      <c r="AT176" s="13" t="s">
        <v>134</v>
      </c>
      <c r="AU176" s="13" t="s">
        <v>88</v>
      </c>
    </row>
    <row r="177" s="11" customFormat="1" ht="22.8" customHeight="1">
      <c r="B177" s="203"/>
      <c r="C177" s="204"/>
      <c r="D177" s="205" t="s">
        <v>77</v>
      </c>
      <c r="E177" s="217" t="s">
        <v>140</v>
      </c>
      <c r="F177" s="217" t="s">
        <v>312</v>
      </c>
      <c r="G177" s="204"/>
      <c r="H177" s="204"/>
      <c r="I177" s="207"/>
      <c r="J177" s="218">
        <f>BK177</f>
        <v>0</v>
      </c>
      <c r="K177" s="204"/>
      <c r="L177" s="209"/>
      <c r="M177" s="210"/>
      <c r="N177" s="211"/>
      <c r="O177" s="211"/>
      <c r="P177" s="212">
        <f>SUM(P178:P194)</f>
        <v>0</v>
      </c>
      <c r="Q177" s="211"/>
      <c r="R177" s="212">
        <f>SUM(R178:R194)</f>
        <v>15.746245800000001</v>
      </c>
      <c r="S177" s="211"/>
      <c r="T177" s="213">
        <f>SUM(T178:T194)</f>
        <v>0</v>
      </c>
      <c r="AR177" s="214" t="s">
        <v>86</v>
      </c>
      <c r="AT177" s="215" t="s">
        <v>77</v>
      </c>
      <c r="AU177" s="215" t="s">
        <v>86</v>
      </c>
      <c r="AY177" s="214" t="s">
        <v>123</v>
      </c>
      <c r="BK177" s="216">
        <f>SUM(BK178:BK194)</f>
        <v>0</v>
      </c>
    </row>
    <row r="178" s="1" customFormat="1" ht="14.4" customHeight="1">
      <c r="B178" s="34"/>
      <c r="C178" s="219" t="s">
        <v>313</v>
      </c>
      <c r="D178" s="219" t="s">
        <v>126</v>
      </c>
      <c r="E178" s="220" t="s">
        <v>314</v>
      </c>
      <c r="F178" s="221" t="s">
        <v>315</v>
      </c>
      <c r="G178" s="222" t="s">
        <v>232</v>
      </c>
      <c r="H178" s="223">
        <v>1.1799999999999999</v>
      </c>
      <c r="I178" s="224"/>
      <c r="J178" s="225">
        <f>ROUND(I178*H178,2)</f>
        <v>0</v>
      </c>
      <c r="K178" s="221" t="s">
        <v>130</v>
      </c>
      <c r="L178" s="39"/>
      <c r="M178" s="226" t="s">
        <v>1</v>
      </c>
      <c r="N178" s="227" t="s">
        <v>43</v>
      </c>
      <c r="O178" s="82"/>
      <c r="P178" s="228">
        <f>O178*H178</f>
        <v>0</v>
      </c>
      <c r="Q178" s="228">
        <v>0</v>
      </c>
      <c r="R178" s="228">
        <f>Q178*H178</f>
        <v>0</v>
      </c>
      <c r="S178" s="228">
        <v>0</v>
      </c>
      <c r="T178" s="229">
        <f>S178*H178</f>
        <v>0</v>
      </c>
      <c r="AR178" s="230" t="s">
        <v>147</v>
      </c>
      <c r="AT178" s="230" t="s">
        <v>126</v>
      </c>
      <c r="AU178" s="230" t="s">
        <v>88</v>
      </c>
      <c r="AY178" s="13" t="s">
        <v>123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3" t="s">
        <v>86</v>
      </c>
      <c r="BK178" s="231">
        <f>ROUND(I178*H178,2)</f>
        <v>0</v>
      </c>
      <c r="BL178" s="13" t="s">
        <v>147</v>
      </c>
      <c r="BM178" s="230" t="s">
        <v>316</v>
      </c>
    </row>
    <row r="179" s="1" customFormat="1">
      <c r="B179" s="34"/>
      <c r="C179" s="35"/>
      <c r="D179" s="232" t="s">
        <v>133</v>
      </c>
      <c r="E179" s="35"/>
      <c r="F179" s="233" t="s">
        <v>317</v>
      </c>
      <c r="G179" s="35"/>
      <c r="H179" s="35"/>
      <c r="I179" s="135"/>
      <c r="J179" s="35"/>
      <c r="K179" s="35"/>
      <c r="L179" s="39"/>
      <c r="M179" s="234"/>
      <c r="N179" s="82"/>
      <c r="O179" s="82"/>
      <c r="P179" s="82"/>
      <c r="Q179" s="82"/>
      <c r="R179" s="82"/>
      <c r="S179" s="82"/>
      <c r="T179" s="83"/>
      <c r="AT179" s="13" t="s">
        <v>133</v>
      </c>
      <c r="AU179" s="13" t="s">
        <v>88</v>
      </c>
    </row>
    <row r="180" s="1" customFormat="1">
      <c r="B180" s="34"/>
      <c r="C180" s="35"/>
      <c r="D180" s="232" t="s">
        <v>134</v>
      </c>
      <c r="E180" s="35"/>
      <c r="F180" s="235" t="s">
        <v>318</v>
      </c>
      <c r="G180" s="35"/>
      <c r="H180" s="35"/>
      <c r="I180" s="135"/>
      <c r="J180" s="35"/>
      <c r="K180" s="35"/>
      <c r="L180" s="39"/>
      <c r="M180" s="234"/>
      <c r="N180" s="82"/>
      <c r="O180" s="82"/>
      <c r="P180" s="82"/>
      <c r="Q180" s="82"/>
      <c r="R180" s="82"/>
      <c r="S180" s="82"/>
      <c r="T180" s="83"/>
      <c r="AT180" s="13" t="s">
        <v>134</v>
      </c>
      <c r="AU180" s="13" t="s">
        <v>88</v>
      </c>
    </row>
    <row r="181" s="1" customFormat="1" ht="14.4" customHeight="1">
      <c r="B181" s="34"/>
      <c r="C181" s="219" t="s">
        <v>319</v>
      </c>
      <c r="D181" s="219" t="s">
        <v>126</v>
      </c>
      <c r="E181" s="220" t="s">
        <v>320</v>
      </c>
      <c r="F181" s="221" t="s">
        <v>321</v>
      </c>
      <c r="G181" s="222" t="s">
        <v>227</v>
      </c>
      <c r="H181" s="223">
        <v>6.6500000000000004</v>
      </c>
      <c r="I181" s="224"/>
      <c r="J181" s="225">
        <f>ROUND(I181*H181,2)</f>
        <v>0</v>
      </c>
      <c r="K181" s="221" t="s">
        <v>130</v>
      </c>
      <c r="L181" s="39"/>
      <c r="M181" s="226" t="s">
        <v>1</v>
      </c>
      <c r="N181" s="227" t="s">
        <v>43</v>
      </c>
      <c r="O181" s="82"/>
      <c r="P181" s="228">
        <f>O181*H181</f>
        <v>0</v>
      </c>
      <c r="Q181" s="228">
        <v>0.041739999999999999</v>
      </c>
      <c r="R181" s="228">
        <f>Q181*H181</f>
        <v>0.27757100000000001</v>
      </c>
      <c r="S181" s="228">
        <v>0</v>
      </c>
      <c r="T181" s="229">
        <f>S181*H181</f>
        <v>0</v>
      </c>
      <c r="AR181" s="230" t="s">
        <v>147</v>
      </c>
      <c r="AT181" s="230" t="s">
        <v>126</v>
      </c>
      <c r="AU181" s="230" t="s">
        <v>88</v>
      </c>
      <c r="AY181" s="13" t="s">
        <v>123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3" t="s">
        <v>86</v>
      </c>
      <c r="BK181" s="231">
        <f>ROUND(I181*H181,2)</f>
        <v>0</v>
      </c>
      <c r="BL181" s="13" t="s">
        <v>147</v>
      </c>
      <c r="BM181" s="230" t="s">
        <v>322</v>
      </c>
    </row>
    <row r="182" s="1" customFormat="1">
      <c r="B182" s="34"/>
      <c r="C182" s="35"/>
      <c r="D182" s="232" t="s">
        <v>133</v>
      </c>
      <c r="E182" s="35"/>
      <c r="F182" s="233" t="s">
        <v>323</v>
      </c>
      <c r="G182" s="35"/>
      <c r="H182" s="35"/>
      <c r="I182" s="135"/>
      <c r="J182" s="35"/>
      <c r="K182" s="35"/>
      <c r="L182" s="39"/>
      <c r="M182" s="234"/>
      <c r="N182" s="82"/>
      <c r="O182" s="82"/>
      <c r="P182" s="82"/>
      <c r="Q182" s="82"/>
      <c r="R182" s="82"/>
      <c r="S182" s="82"/>
      <c r="T182" s="83"/>
      <c r="AT182" s="13" t="s">
        <v>133</v>
      </c>
      <c r="AU182" s="13" t="s">
        <v>88</v>
      </c>
    </row>
    <row r="183" s="1" customFormat="1">
      <c r="B183" s="34"/>
      <c r="C183" s="35"/>
      <c r="D183" s="232" t="s">
        <v>134</v>
      </c>
      <c r="E183" s="35"/>
      <c r="F183" s="235" t="s">
        <v>324</v>
      </c>
      <c r="G183" s="35"/>
      <c r="H183" s="35"/>
      <c r="I183" s="135"/>
      <c r="J183" s="35"/>
      <c r="K183" s="35"/>
      <c r="L183" s="39"/>
      <c r="M183" s="234"/>
      <c r="N183" s="82"/>
      <c r="O183" s="82"/>
      <c r="P183" s="82"/>
      <c r="Q183" s="82"/>
      <c r="R183" s="82"/>
      <c r="S183" s="82"/>
      <c r="T183" s="83"/>
      <c r="AT183" s="13" t="s">
        <v>134</v>
      </c>
      <c r="AU183" s="13" t="s">
        <v>88</v>
      </c>
    </row>
    <row r="184" s="1" customFormat="1" ht="21.6" customHeight="1">
      <c r="B184" s="34"/>
      <c r="C184" s="219" t="s">
        <v>325</v>
      </c>
      <c r="D184" s="219" t="s">
        <v>126</v>
      </c>
      <c r="E184" s="220" t="s">
        <v>326</v>
      </c>
      <c r="F184" s="221" t="s">
        <v>327</v>
      </c>
      <c r="G184" s="222" t="s">
        <v>227</v>
      </c>
      <c r="H184" s="223">
        <v>6.6500000000000004</v>
      </c>
      <c r="I184" s="224"/>
      <c r="J184" s="225">
        <f>ROUND(I184*H184,2)</f>
        <v>0</v>
      </c>
      <c r="K184" s="221" t="s">
        <v>130</v>
      </c>
      <c r="L184" s="39"/>
      <c r="M184" s="226" t="s">
        <v>1</v>
      </c>
      <c r="N184" s="227" t="s">
        <v>43</v>
      </c>
      <c r="O184" s="82"/>
      <c r="P184" s="228">
        <f>O184*H184</f>
        <v>0</v>
      </c>
      <c r="Q184" s="228">
        <v>2.0000000000000002E-05</v>
      </c>
      <c r="R184" s="228">
        <f>Q184*H184</f>
        <v>0.00013300000000000001</v>
      </c>
      <c r="S184" s="228">
        <v>0</v>
      </c>
      <c r="T184" s="229">
        <f>S184*H184</f>
        <v>0</v>
      </c>
      <c r="AR184" s="230" t="s">
        <v>147</v>
      </c>
      <c r="AT184" s="230" t="s">
        <v>126</v>
      </c>
      <c r="AU184" s="230" t="s">
        <v>88</v>
      </c>
      <c r="AY184" s="13" t="s">
        <v>123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3" t="s">
        <v>86</v>
      </c>
      <c r="BK184" s="231">
        <f>ROUND(I184*H184,2)</f>
        <v>0</v>
      </c>
      <c r="BL184" s="13" t="s">
        <v>147</v>
      </c>
      <c r="BM184" s="230" t="s">
        <v>328</v>
      </c>
    </row>
    <row r="185" s="1" customFormat="1">
      <c r="B185" s="34"/>
      <c r="C185" s="35"/>
      <c r="D185" s="232" t="s">
        <v>133</v>
      </c>
      <c r="E185" s="35"/>
      <c r="F185" s="233" t="s">
        <v>329</v>
      </c>
      <c r="G185" s="35"/>
      <c r="H185" s="35"/>
      <c r="I185" s="135"/>
      <c r="J185" s="35"/>
      <c r="K185" s="35"/>
      <c r="L185" s="39"/>
      <c r="M185" s="234"/>
      <c r="N185" s="82"/>
      <c r="O185" s="82"/>
      <c r="P185" s="82"/>
      <c r="Q185" s="82"/>
      <c r="R185" s="82"/>
      <c r="S185" s="82"/>
      <c r="T185" s="83"/>
      <c r="AT185" s="13" t="s">
        <v>133</v>
      </c>
      <c r="AU185" s="13" t="s">
        <v>88</v>
      </c>
    </row>
    <row r="186" s="1" customFormat="1" ht="21.6" customHeight="1">
      <c r="B186" s="34"/>
      <c r="C186" s="219" t="s">
        <v>7</v>
      </c>
      <c r="D186" s="219" t="s">
        <v>126</v>
      </c>
      <c r="E186" s="220" t="s">
        <v>330</v>
      </c>
      <c r="F186" s="221" t="s">
        <v>331</v>
      </c>
      <c r="G186" s="222" t="s">
        <v>286</v>
      </c>
      <c r="H186" s="223">
        <v>0.29999999999999999</v>
      </c>
      <c r="I186" s="224"/>
      <c r="J186" s="225">
        <f>ROUND(I186*H186,2)</f>
        <v>0</v>
      </c>
      <c r="K186" s="221" t="s">
        <v>130</v>
      </c>
      <c r="L186" s="39"/>
      <c r="M186" s="226" t="s">
        <v>1</v>
      </c>
      <c r="N186" s="227" t="s">
        <v>43</v>
      </c>
      <c r="O186" s="82"/>
      <c r="P186" s="228">
        <f>O186*H186</f>
        <v>0</v>
      </c>
      <c r="Q186" s="228">
        <v>1.04877</v>
      </c>
      <c r="R186" s="228">
        <f>Q186*H186</f>
        <v>0.31463099999999999</v>
      </c>
      <c r="S186" s="228">
        <v>0</v>
      </c>
      <c r="T186" s="229">
        <f>S186*H186</f>
        <v>0</v>
      </c>
      <c r="AR186" s="230" t="s">
        <v>147</v>
      </c>
      <c r="AT186" s="230" t="s">
        <v>126</v>
      </c>
      <c r="AU186" s="230" t="s">
        <v>88</v>
      </c>
      <c r="AY186" s="13" t="s">
        <v>123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3" t="s">
        <v>86</v>
      </c>
      <c r="BK186" s="231">
        <f>ROUND(I186*H186,2)</f>
        <v>0</v>
      </c>
      <c r="BL186" s="13" t="s">
        <v>147</v>
      </c>
      <c r="BM186" s="230" t="s">
        <v>332</v>
      </c>
    </row>
    <row r="187" s="1" customFormat="1">
      <c r="B187" s="34"/>
      <c r="C187" s="35"/>
      <c r="D187" s="232" t="s">
        <v>133</v>
      </c>
      <c r="E187" s="35"/>
      <c r="F187" s="233" t="s">
        <v>333</v>
      </c>
      <c r="G187" s="35"/>
      <c r="H187" s="35"/>
      <c r="I187" s="135"/>
      <c r="J187" s="35"/>
      <c r="K187" s="35"/>
      <c r="L187" s="39"/>
      <c r="M187" s="234"/>
      <c r="N187" s="82"/>
      <c r="O187" s="82"/>
      <c r="P187" s="82"/>
      <c r="Q187" s="82"/>
      <c r="R187" s="82"/>
      <c r="S187" s="82"/>
      <c r="T187" s="83"/>
      <c r="AT187" s="13" t="s">
        <v>133</v>
      </c>
      <c r="AU187" s="13" t="s">
        <v>88</v>
      </c>
    </row>
    <row r="188" s="1" customFormat="1">
      <c r="B188" s="34"/>
      <c r="C188" s="35"/>
      <c r="D188" s="232" t="s">
        <v>134</v>
      </c>
      <c r="E188" s="35"/>
      <c r="F188" s="235" t="s">
        <v>334</v>
      </c>
      <c r="G188" s="35"/>
      <c r="H188" s="35"/>
      <c r="I188" s="135"/>
      <c r="J188" s="35"/>
      <c r="K188" s="35"/>
      <c r="L188" s="39"/>
      <c r="M188" s="234"/>
      <c r="N188" s="82"/>
      <c r="O188" s="82"/>
      <c r="P188" s="82"/>
      <c r="Q188" s="82"/>
      <c r="R188" s="82"/>
      <c r="S188" s="82"/>
      <c r="T188" s="83"/>
      <c r="AT188" s="13" t="s">
        <v>134</v>
      </c>
      <c r="AU188" s="13" t="s">
        <v>88</v>
      </c>
    </row>
    <row r="189" s="1" customFormat="1" ht="21.6" customHeight="1">
      <c r="B189" s="34"/>
      <c r="C189" s="219" t="s">
        <v>335</v>
      </c>
      <c r="D189" s="219" t="s">
        <v>126</v>
      </c>
      <c r="E189" s="220" t="s">
        <v>336</v>
      </c>
      <c r="F189" s="221" t="s">
        <v>337</v>
      </c>
      <c r="G189" s="222" t="s">
        <v>232</v>
      </c>
      <c r="H189" s="223">
        <v>4.2300000000000004</v>
      </c>
      <c r="I189" s="224"/>
      <c r="J189" s="225">
        <f>ROUND(I189*H189,2)</f>
        <v>0</v>
      </c>
      <c r="K189" s="221" t="s">
        <v>130</v>
      </c>
      <c r="L189" s="39"/>
      <c r="M189" s="226" t="s">
        <v>1</v>
      </c>
      <c r="N189" s="227" t="s">
        <v>43</v>
      </c>
      <c r="O189" s="82"/>
      <c r="P189" s="228">
        <f>O189*H189</f>
        <v>0</v>
      </c>
      <c r="Q189" s="228">
        <v>2.6843599999999999</v>
      </c>
      <c r="R189" s="228">
        <f>Q189*H189</f>
        <v>11.3548428</v>
      </c>
      <c r="S189" s="228">
        <v>0</v>
      </c>
      <c r="T189" s="229">
        <f>S189*H189</f>
        <v>0</v>
      </c>
      <c r="AR189" s="230" t="s">
        <v>147</v>
      </c>
      <c r="AT189" s="230" t="s">
        <v>126</v>
      </c>
      <c r="AU189" s="230" t="s">
        <v>88</v>
      </c>
      <c r="AY189" s="13" t="s">
        <v>123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3" t="s">
        <v>86</v>
      </c>
      <c r="BK189" s="231">
        <f>ROUND(I189*H189,2)</f>
        <v>0</v>
      </c>
      <c r="BL189" s="13" t="s">
        <v>147</v>
      </c>
      <c r="BM189" s="230" t="s">
        <v>338</v>
      </c>
    </row>
    <row r="190" s="1" customFormat="1">
      <c r="B190" s="34"/>
      <c r="C190" s="35"/>
      <c r="D190" s="232" t="s">
        <v>133</v>
      </c>
      <c r="E190" s="35"/>
      <c r="F190" s="233" t="s">
        <v>339</v>
      </c>
      <c r="G190" s="35"/>
      <c r="H190" s="35"/>
      <c r="I190" s="135"/>
      <c r="J190" s="35"/>
      <c r="K190" s="35"/>
      <c r="L190" s="39"/>
      <c r="M190" s="234"/>
      <c r="N190" s="82"/>
      <c r="O190" s="82"/>
      <c r="P190" s="82"/>
      <c r="Q190" s="82"/>
      <c r="R190" s="82"/>
      <c r="S190" s="82"/>
      <c r="T190" s="83"/>
      <c r="AT190" s="13" t="s">
        <v>133</v>
      </c>
      <c r="AU190" s="13" t="s">
        <v>88</v>
      </c>
    </row>
    <row r="191" s="1" customFormat="1">
      <c r="B191" s="34"/>
      <c r="C191" s="35"/>
      <c r="D191" s="232" t="s">
        <v>134</v>
      </c>
      <c r="E191" s="35"/>
      <c r="F191" s="235" t="s">
        <v>340</v>
      </c>
      <c r="G191" s="35"/>
      <c r="H191" s="35"/>
      <c r="I191" s="135"/>
      <c r="J191" s="35"/>
      <c r="K191" s="35"/>
      <c r="L191" s="39"/>
      <c r="M191" s="234"/>
      <c r="N191" s="82"/>
      <c r="O191" s="82"/>
      <c r="P191" s="82"/>
      <c r="Q191" s="82"/>
      <c r="R191" s="82"/>
      <c r="S191" s="82"/>
      <c r="T191" s="83"/>
      <c r="AT191" s="13" t="s">
        <v>134</v>
      </c>
      <c r="AU191" s="13" t="s">
        <v>88</v>
      </c>
    </row>
    <row r="192" s="1" customFormat="1" ht="21.6" customHeight="1">
      <c r="B192" s="34"/>
      <c r="C192" s="219" t="s">
        <v>341</v>
      </c>
      <c r="D192" s="219" t="s">
        <v>126</v>
      </c>
      <c r="E192" s="220" t="s">
        <v>342</v>
      </c>
      <c r="F192" s="221" t="s">
        <v>343</v>
      </c>
      <c r="G192" s="222" t="s">
        <v>232</v>
      </c>
      <c r="H192" s="223">
        <v>1.4199999999999999</v>
      </c>
      <c r="I192" s="224"/>
      <c r="J192" s="225">
        <f>ROUND(I192*H192,2)</f>
        <v>0</v>
      </c>
      <c r="K192" s="221" t="s">
        <v>130</v>
      </c>
      <c r="L192" s="39"/>
      <c r="M192" s="226" t="s">
        <v>1</v>
      </c>
      <c r="N192" s="227" t="s">
        <v>43</v>
      </c>
      <c r="O192" s="82"/>
      <c r="P192" s="228">
        <f>O192*H192</f>
        <v>0</v>
      </c>
      <c r="Q192" s="228">
        <v>2.6753999999999998</v>
      </c>
      <c r="R192" s="228">
        <f>Q192*H192</f>
        <v>3.7990679999999997</v>
      </c>
      <c r="S192" s="228">
        <v>0</v>
      </c>
      <c r="T192" s="229">
        <f>S192*H192</f>
        <v>0</v>
      </c>
      <c r="AR192" s="230" t="s">
        <v>147</v>
      </c>
      <c r="AT192" s="230" t="s">
        <v>126</v>
      </c>
      <c r="AU192" s="230" t="s">
        <v>88</v>
      </c>
      <c r="AY192" s="13" t="s">
        <v>123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3" t="s">
        <v>86</v>
      </c>
      <c r="BK192" s="231">
        <f>ROUND(I192*H192,2)</f>
        <v>0</v>
      </c>
      <c r="BL192" s="13" t="s">
        <v>147</v>
      </c>
      <c r="BM192" s="230" t="s">
        <v>344</v>
      </c>
    </row>
    <row r="193" s="1" customFormat="1">
      <c r="B193" s="34"/>
      <c r="C193" s="35"/>
      <c r="D193" s="232" t="s">
        <v>133</v>
      </c>
      <c r="E193" s="35"/>
      <c r="F193" s="233" t="s">
        <v>345</v>
      </c>
      <c r="G193" s="35"/>
      <c r="H193" s="35"/>
      <c r="I193" s="135"/>
      <c r="J193" s="35"/>
      <c r="K193" s="35"/>
      <c r="L193" s="39"/>
      <c r="M193" s="234"/>
      <c r="N193" s="82"/>
      <c r="O193" s="82"/>
      <c r="P193" s="82"/>
      <c r="Q193" s="82"/>
      <c r="R193" s="82"/>
      <c r="S193" s="82"/>
      <c r="T193" s="83"/>
      <c r="AT193" s="13" t="s">
        <v>133</v>
      </c>
      <c r="AU193" s="13" t="s">
        <v>88</v>
      </c>
    </row>
    <row r="194" s="1" customFormat="1">
      <c r="B194" s="34"/>
      <c r="C194" s="35"/>
      <c r="D194" s="232" t="s">
        <v>134</v>
      </c>
      <c r="E194" s="35"/>
      <c r="F194" s="235" t="s">
        <v>346</v>
      </c>
      <c r="G194" s="35"/>
      <c r="H194" s="35"/>
      <c r="I194" s="135"/>
      <c r="J194" s="35"/>
      <c r="K194" s="35"/>
      <c r="L194" s="39"/>
      <c r="M194" s="234"/>
      <c r="N194" s="82"/>
      <c r="O194" s="82"/>
      <c r="P194" s="82"/>
      <c r="Q194" s="82"/>
      <c r="R194" s="82"/>
      <c r="S194" s="82"/>
      <c r="T194" s="83"/>
      <c r="AT194" s="13" t="s">
        <v>134</v>
      </c>
      <c r="AU194" s="13" t="s">
        <v>88</v>
      </c>
    </row>
    <row r="195" s="11" customFormat="1" ht="22.8" customHeight="1">
      <c r="B195" s="203"/>
      <c r="C195" s="204"/>
      <c r="D195" s="205" t="s">
        <v>77</v>
      </c>
      <c r="E195" s="217" t="s">
        <v>147</v>
      </c>
      <c r="F195" s="217" t="s">
        <v>347</v>
      </c>
      <c r="G195" s="204"/>
      <c r="H195" s="204"/>
      <c r="I195" s="207"/>
      <c r="J195" s="218">
        <f>BK195</f>
        <v>0</v>
      </c>
      <c r="K195" s="204"/>
      <c r="L195" s="209"/>
      <c r="M195" s="210"/>
      <c r="N195" s="211"/>
      <c r="O195" s="211"/>
      <c r="P195" s="212">
        <f>SUM(P196:P213)</f>
        <v>0</v>
      </c>
      <c r="Q195" s="211"/>
      <c r="R195" s="212">
        <f>SUM(R196:R213)</f>
        <v>5.2545869999999999</v>
      </c>
      <c r="S195" s="211"/>
      <c r="T195" s="213">
        <f>SUM(T196:T213)</f>
        <v>0</v>
      </c>
      <c r="AR195" s="214" t="s">
        <v>86</v>
      </c>
      <c r="AT195" s="215" t="s">
        <v>77</v>
      </c>
      <c r="AU195" s="215" t="s">
        <v>86</v>
      </c>
      <c r="AY195" s="214" t="s">
        <v>123</v>
      </c>
      <c r="BK195" s="216">
        <f>SUM(BK196:BK213)</f>
        <v>0</v>
      </c>
    </row>
    <row r="196" s="1" customFormat="1" ht="32.4" customHeight="1">
      <c r="B196" s="34"/>
      <c r="C196" s="219" t="s">
        <v>348</v>
      </c>
      <c r="D196" s="219" t="s">
        <v>126</v>
      </c>
      <c r="E196" s="220" t="s">
        <v>349</v>
      </c>
      <c r="F196" s="221" t="s">
        <v>350</v>
      </c>
      <c r="G196" s="222" t="s">
        <v>227</v>
      </c>
      <c r="H196" s="223">
        <v>4.3499999999999996</v>
      </c>
      <c r="I196" s="224"/>
      <c r="J196" s="225">
        <f>ROUND(I196*H196,2)</f>
        <v>0</v>
      </c>
      <c r="K196" s="221" t="s">
        <v>130</v>
      </c>
      <c r="L196" s="39"/>
      <c r="M196" s="226" t="s">
        <v>1</v>
      </c>
      <c r="N196" s="227" t="s">
        <v>43</v>
      </c>
      <c r="O196" s="82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AR196" s="230" t="s">
        <v>147</v>
      </c>
      <c r="AT196" s="230" t="s">
        <v>126</v>
      </c>
      <c r="AU196" s="230" t="s">
        <v>88</v>
      </c>
      <c r="AY196" s="13" t="s">
        <v>123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3" t="s">
        <v>86</v>
      </c>
      <c r="BK196" s="231">
        <f>ROUND(I196*H196,2)</f>
        <v>0</v>
      </c>
      <c r="BL196" s="13" t="s">
        <v>147</v>
      </c>
      <c r="BM196" s="230" t="s">
        <v>351</v>
      </c>
    </row>
    <row r="197" s="1" customFormat="1">
      <c r="B197" s="34"/>
      <c r="C197" s="35"/>
      <c r="D197" s="232" t="s">
        <v>133</v>
      </c>
      <c r="E197" s="35"/>
      <c r="F197" s="233" t="s">
        <v>352</v>
      </c>
      <c r="G197" s="35"/>
      <c r="H197" s="35"/>
      <c r="I197" s="135"/>
      <c r="J197" s="35"/>
      <c r="K197" s="35"/>
      <c r="L197" s="39"/>
      <c r="M197" s="234"/>
      <c r="N197" s="82"/>
      <c r="O197" s="82"/>
      <c r="P197" s="82"/>
      <c r="Q197" s="82"/>
      <c r="R197" s="82"/>
      <c r="S197" s="82"/>
      <c r="T197" s="83"/>
      <c r="AT197" s="13" t="s">
        <v>133</v>
      </c>
      <c r="AU197" s="13" t="s">
        <v>88</v>
      </c>
    </row>
    <row r="198" s="1" customFormat="1">
      <c r="B198" s="34"/>
      <c r="C198" s="35"/>
      <c r="D198" s="232" t="s">
        <v>134</v>
      </c>
      <c r="E198" s="35"/>
      <c r="F198" s="235" t="s">
        <v>353</v>
      </c>
      <c r="G198" s="35"/>
      <c r="H198" s="35"/>
      <c r="I198" s="135"/>
      <c r="J198" s="35"/>
      <c r="K198" s="35"/>
      <c r="L198" s="39"/>
      <c r="M198" s="234"/>
      <c r="N198" s="82"/>
      <c r="O198" s="82"/>
      <c r="P198" s="82"/>
      <c r="Q198" s="82"/>
      <c r="R198" s="82"/>
      <c r="S198" s="82"/>
      <c r="T198" s="83"/>
      <c r="AT198" s="13" t="s">
        <v>134</v>
      </c>
      <c r="AU198" s="13" t="s">
        <v>88</v>
      </c>
    </row>
    <row r="199" s="1" customFormat="1" ht="21.6" customHeight="1">
      <c r="B199" s="34"/>
      <c r="C199" s="219" t="s">
        <v>354</v>
      </c>
      <c r="D199" s="219" t="s">
        <v>126</v>
      </c>
      <c r="E199" s="220" t="s">
        <v>355</v>
      </c>
      <c r="F199" s="221" t="s">
        <v>356</v>
      </c>
      <c r="G199" s="222" t="s">
        <v>227</v>
      </c>
      <c r="H199" s="223">
        <v>0.28000000000000003</v>
      </c>
      <c r="I199" s="224"/>
      <c r="J199" s="225">
        <f>ROUND(I199*H199,2)</f>
        <v>0</v>
      </c>
      <c r="K199" s="221" t="s">
        <v>130</v>
      </c>
      <c r="L199" s="39"/>
      <c r="M199" s="226" t="s">
        <v>1</v>
      </c>
      <c r="N199" s="227" t="s">
        <v>43</v>
      </c>
      <c r="O199" s="82"/>
      <c r="P199" s="228">
        <f>O199*H199</f>
        <v>0</v>
      </c>
      <c r="Q199" s="228">
        <v>0.02266</v>
      </c>
      <c r="R199" s="228">
        <f>Q199*H199</f>
        <v>0.0063448000000000003</v>
      </c>
      <c r="S199" s="228">
        <v>0</v>
      </c>
      <c r="T199" s="229">
        <f>S199*H199</f>
        <v>0</v>
      </c>
      <c r="AR199" s="230" t="s">
        <v>147</v>
      </c>
      <c r="AT199" s="230" t="s">
        <v>126</v>
      </c>
      <c r="AU199" s="230" t="s">
        <v>88</v>
      </c>
      <c r="AY199" s="13" t="s">
        <v>123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3" t="s">
        <v>86</v>
      </c>
      <c r="BK199" s="231">
        <f>ROUND(I199*H199,2)</f>
        <v>0</v>
      </c>
      <c r="BL199" s="13" t="s">
        <v>147</v>
      </c>
      <c r="BM199" s="230" t="s">
        <v>357</v>
      </c>
    </row>
    <row r="200" s="1" customFormat="1">
      <c r="B200" s="34"/>
      <c r="C200" s="35"/>
      <c r="D200" s="232" t="s">
        <v>133</v>
      </c>
      <c r="E200" s="35"/>
      <c r="F200" s="233" t="s">
        <v>358</v>
      </c>
      <c r="G200" s="35"/>
      <c r="H200" s="35"/>
      <c r="I200" s="135"/>
      <c r="J200" s="35"/>
      <c r="K200" s="35"/>
      <c r="L200" s="39"/>
      <c r="M200" s="234"/>
      <c r="N200" s="82"/>
      <c r="O200" s="82"/>
      <c r="P200" s="82"/>
      <c r="Q200" s="82"/>
      <c r="R200" s="82"/>
      <c r="S200" s="82"/>
      <c r="T200" s="83"/>
      <c r="AT200" s="13" t="s">
        <v>133</v>
      </c>
      <c r="AU200" s="13" t="s">
        <v>88</v>
      </c>
    </row>
    <row r="201" s="1" customFormat="1">
      <c r="B201" s="34"/>
      <c r="C201" s="35"/>
      <c r="D201" s="232" t="s">
        <v>134</v>
      </c>
      <c r="E201" s="35"/>
      <c r="F201" s="235" t="s">
        <v>359</v>
      </c>
      <c r="G201" s="35"/>
      <c r="H201" s="35"/>
      <c r="I201" s="135"/>
      <c r="J201" s="35"/>
      <c r="K201" s="35"/>
      <c r="L201" s="39"/>
      <c r="M201" s="234"/>
      <c r="N201" s="82"/>
      <c r="O201" s="82"/>
      <c r="P201" s="82"/>
      <c r="Q201" s="82"/>
      <c r="R201" s="82"/>
      <c r="S201" s="82"/>
      <c r="T201" s="83"/>
      <c r="AT201" s="13" t="s">
        <v>134</v>
      </c>
      <c r="AU201" s="13" t="s">
        <v>88</v>
      </c>
    </row>
    <row r="202" s="1" customFormat="1" ht="21.6" customHeight="1">
      <c r="B202" s="34"/>
      <c r="C202" s="219" t="s">
        <v>360</v>
      </c>
      <c r="D202" s="219" t="s">
        <v>126</v>
      </c>
      <c r="E202" s="220" t="s">
        <v>361</v>
      </c>
      <c r="F202" s="221" t="s">
        <v>362</v>
      </c>
      <c r="G202" s="222" t="s">
        <v>232</v>
      </c>
      <c r="H202" s="223">
        <v>0.42999999999999999</v>
      </c>
      <c r="I202" s="224"/>
      <c r="J202" s="225">
        <f>ROUND(I202*H202,2)</f>
        <v>0</v>
      </c>
      <c r="K202" s="221" t="s">
        <v>130</v>
      </c>
      <c r="L202" s="39"/>
      <c r="M202" s="226" t="s">
        <v>1</v>
      </c>
      <c r="N202" s="227" t="s">
        <v>43</v>
      </c>
      <c r="O202" s="82"/>
      <c r="P202" s="228">
        <f>O202*H202</f>
        <v>0</v>
      </c>
      <c r="Q202" s="228">
        <v>0</v>
      </c>
      <c r="R202" s="228">
        <f>Q202*H202</f>
        <v>0</v>
      </c>
      <c r="S202" s="228">
        <v>0</v>
      </c>
      <c r="T202" s="229">
        <f>S202*H202</f>
        <v>0</v>
      </c>
      <c r="AR202" s="230" t="s">
        <v>147</v>
      </c>
      <c r="AT202" s="230" t="s">
        <v>126</v>
      </c>
      <c r="AU202" s="230" t="s">
        <v>88</v>
      </c>
      <c r="AY202" s="13" t="s">
        <v>123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3" t="s">
        <v>86</v>
      </c>
      <c r="BK202" s="231">
        <f>ROUND(I202*H202,2)</f>
        <v>0</v>
      </c>
      <c r="BL202" s="13" t="s">
        <v>147</v>
      </c>
      <c r="BM202" s="230" t="s">
        <v>363</v>
      </c>
    </row>
    <row r="203" s="1" customFormat="1">
      <c r="B203" s="34"/>
      <c r="C203" s="35"/>
      <c r="D203" s="232" t="s">
        <v>133</v>
      </c>
      <c r="E203" s="35"/>
      <c r="F203" s="233" t="s">
        <v>364</v>
      </c>
      <c r="G203" s="35"/>
      <c r="H203" s="35"/>
      <c r="I203" s="135"/>
      <c r="J203" s="35"/>
      <c r="K203" s="35"/>
      <c r="L203" s="39"/>
      <c r="M203" s="234"/>
      <c r="N203" s="82"/>
      <c r="O203" s="82"/>
      <c r="P203" s="82"/>
      <c r="Q203" s="82"/>
      <c r="R203" s="82"/>
      <c r="S203" s="82"/>
      <c r="T203" s="83"/>
      <c r="AT203" s="13" t="s">
        <v>133</v>
      </c>
      <c r="AU203" s="13" t="s">
        <v>88</v>
      </c>
    </row>
    <row r="204" s="1" customFormat="1">
      <c r="B204" s="34"/>
      <c r="C204" s="35"/>
      <c r="D204" s="232" t="s">
        <v>134</v>
      </c>
      <c r="E204" s="35"/>
      <c r="F204" s="235" t="s">
        <v>365</v>
      </c>
      <c r="G204" s="35"/>
      <c r="H204" s="35"/>
      <c r="I204" s="135"/>
      <c r="J204" s="35"/>
      <c r="K204" s="35"/>
      <c r="L204" s="39"/>
      <c r="M204" s="234"/>
      <c r="N204" s="82"/>
      <c r="O204" s="82"/>
      <c r="P204" s="82"/>
      <c r="Q204" s="82"/>
      <c r="R204" s="82"/>
      <c r="S204" s="82"/>
      <c r="T204" s="83"/>
      <c r="AT204" s="13" t="s">
        <v>134</v>
      </c>
      <c r="AU204" s="13" t="s">
        <v>88</v>
      </c>
    </row>
    <row r="205" s="1" customFormat="1" ht="32.4" customHeight="1">
      <c r="B205" s="34"/>
      <c r="C205" s="219" t="s">
        <v>366</v>
      </c>
      <c r="D205" s="219" t="s">
        <v>126</v>
      </c>
      <c r="E205" s="220" t="s">
        <v>367</v>
      </c>
      <c r="F205" s="221" t="s">
        <v>368</v>
      </c>
      <c r="G205" s="222" t="s">
        <v>227</v>
      </c>
      <c r="H205" s="223">
        <v>2.2599999999999998</v>
      </c>
      <c r="I205" s="224"/>
      <c r="J205" s="225">
        <f>ROUND(I205*H205,2)</f>
        <v>0</v>
      </c>
      <c r="K205" s="221" t="s">
        <v>130</v>
      </c>
      <c r="L205" s="39"/>
      <c r="M205" s="226" t="s">
        <v>1</v>
      </c>
      <c r="N205" s="227" t="s">
        <v>43</v>
      </c>
      <c r="O205" s="82"/>
      <c r="P205" s="228">
        <f>O205*H205</f>
        <v>0</v>
      </c>
      <c r="Q205" s="228">
        <v>0.15071000000000001</v>
      </c>
      <c r="R205" s="228">
        <f>Q205*H205</f>
        <v>0.34060459999999998</v>
      </c>
      <c r="S205" s="228">
        <v>0</v>
      </c>
      <c r="T205" s="229">
        <f>S205*H205</f>
        <v>0</v>
      </c>
      <c r="AR205" s="230" t="s">
        <v>147</v>
      </c>
      <c r="AT205" s="230" t="s">
        <v>126</v>
      </c>
      <c r="AU205" s="230" t="s">
        <v>88</v>
      </c>
      <c r="AY205" s="13" t="s">
        <v>123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3" t="s">
        <v>86</v>
      </c>
      <c r="BK205" s="231">
        <f>ROUND(I205*H205,2)</f>
        <v>0</v>
      </c>
      <c r="BL205" s="13" t="s">
        <v>147</v>
      </c>
      <c r="BM205" s="230" t="s">
        <v>369</v>
      </c>
    </row>
    <row r="206" s="1" customFormat="1">
      <c r="B206" s="34"/>
      <c r="C206" s="35"/>
      <c r="D206" s="232" t="s">
        <v>133</v>
      </c>
      <c r="E206" s="35"/>
      <c r="F206" s="233" t="s">
        <v>370</v>
      </c>
      <c r="G206" s="35"/>
      <c r="H206" s="35"/>
      <c r="I206" s="135"/>
      <c r="J206" s="35"/>
      <c r="K206" s="35"/>
      <c r="L206" s="39"/>
      <c r="M206" s="234"/>
      <c r="N206" s="82"/>
      <c r="O206" s="82"/>
      <c r="P206" s="82"/>
      <c r="Q206" s="82"/>
      <c r="R206" s="82"/>
      <c r="S206" s="82"/>
      <c r="T206" s="83"/>
      <c r="AT206" s="13" t="s">
        <v>133</v>
      </c>
      <c r="AU206" s="13" t="s">
        <v>88</v>
      </c>
    </row>
    <row r="207" s="1" customFormat="1">
      <c r="B207" s="34"/>
      <c r="C207" s="35"/>
      <c r="D207" s="232" t="s">
        <v>134</v>
      </c>
      <c r="E207" s="35"/>
      <c r="F207" s="235" t="s">
        <v>371</v>
      </c>
      <c r="G207" s="35"/>
      <c r="H207" s="35"/>
      <c r="I207" s="135"/>
      <c r="J207" s="35"/>
      <c r="K207" s="35"/>
      <c r="L207" s="39"/>
      <c r="M207" s="234"/>
      <c r="N207" s="82"/>
      <c r="O207" s="82"/>
      <c r="P207" s="82"/>
      <c r="Q207" s="82"/>
      <c r="R207" s="82"/>
      <c r="S207" s="82"/>
      <c r="T207" s="83"/>
      <c r="AT207" s="13" t="s">
        <v>134</v>
      </c>
      <c r="AU207" s="13" t="s">
        <v>88</v>
      </c>
    </row>
    <row r="208" s="1" customFormat="1" ht="21.6" customHeight="1">
      <c r="B208" s="34"/>
      <c r="C208" s="219" t="s">
        <v>372</v>
      </c>
      <c r="D208" s="219" t="s">
        <v>126</v>
      </c>
      <c r="E208" s="220" t="s">
        <v>373</v>
      </c>
      <c r="F208" s="221" t="s">
        <v>374</v>
      </c>
      <c r="G208" s="222" t="s">
        <v>232</v>
      </c>
      <c r="H208" s="223">
        <v>0.54000000000000004</v>
      </c>
      <c r="I208" s="224"/>
      <c r="J208" s="225">
        <f>ROUND(I208*H208,2)</f>
        <v>0</v>
      </c>
      <c r="K208" s="221" t="s">
        <v>130</v>
      </c>
      <c r="L208" s="39"/>
      <c r="M208" s="226" t="s">
        <v>1</v>
      </c>
      <c r="N208" s="227" t="s">
        <v>43</v>
      </c>
      <c r="O208" s="82"/>
      <c r="P208" s="228">
        <f>O208*H208</f>
        <v>0</v>
      </c>
      <c r="Q208" s="228">
        <v>2.79989</v>
      </c>
      <c r="R208" s="228">
        <f>Q208*H208</f>
        <v>1.5119406000000002</v>
      </c>
      <c r="S208" s="228">
        <v>0</v>
      </c>
      <c r="T208" s="229">
        <f>S208*H208</f>
        <v>0</v>
      </c>
      <c r="AR208" s="230" t="s">
        <v>147</v>
      </c>
      <c r="AT208" s="230" t="s">
        <v>126</v>
      </c>
      <c r="AU208" s="230" t="s">
        <v>88</v>
      </c>
      <c r="AY208" s="13" t="s">
        <v>123</v>
      </c>
      <c r="BE208" s="231">
        <f>IF(N208="základní",J208,0)</f>
        <v>0</v>
      </c>
      <c r="BF208" s="231">
        <f>IF(N208="snížená",J208,0)</f>
        <v>0</v>
      </c>
      <c r="BG208" s="231">
        <f>IF(N208="zákl. přenesená",J208,0)</f>
        <v>0</v>
      </c>
      <c r="BH208" s="231">
        <f>IF(N208="sníž. přenesená",J208,0)</f>
        <v>0</v>
      </c>
      <c r="BI208" s="231">
        <f>IF(N208="nulová",J208,0)</f>
        <v>0</v>
      </c>
      <c r="BJ208" s="13" t="s">
        <v>86</v>
      </c>
      <c r="BK208" s="231">
        <f>ROUND(I208*H208,2)</f>
        <v>0</v>
      </c>
      <c r="BL208" s="13" t="s">
        <v>147</v>
      </c>
      <c r="BM208" s="230" t="s">
        <v>375</v>
      </c>
    </row>
    <row r="209" s="1" customFormat="1">
      <c r="B209" s="34"/>
      <c r="C209" s="35"/>
      <c r="D209" s="232" t="s">
        <v>133</v>
      </c>
      <c r="E209" s="35"/>
      <c r="F209" s="233" t="s">
        <v>376</v>
      </c>
      <c r="G209" s="35"/>
      <c r="H209" s="35"/>
      <c r="I209" s="135"/>
      <c r="J209" s="35"/>
      <c r="K209" s="35"/>
      <c r="L209" s="39"/>
      <c r="M209" s="234"/>
      <c r="N209" s="82"/>
      <c r="O209" s="82"/>
      <c r="P209" s="82"/>
      <c r="Q209" s="82"/>
      <c r="R209" s="82"/>
      <c r="S209" s="82"/>
      <c r="T209" s="83"/>
      <c r="AT209" s="13" t="s">
        <v>133</v>
      </c>
      <c r="AU209" s="13" t="s">
        <v>88</v>
      </c>
    </row>
    <row r="210" s="1" customFormat="1">
      <c r="B210" s="34"/>
      <c r="C210" s="35"/>
      <c r="D210" s="232" t="s">
        <v>134</v>
      </c>
      <c r="E210" s="35"/>
      <c r="F210" s="235" t="s">
        <v>377</v>
      </c>
      <c r="G210" s="35"/>
      <c r="H210" s="35"/>
      <c r="I210" s="135"/>
      <c r="J210" s="35"/>
      <c r="K210" s="35"/>
      <c r="L210" s="39"/>
      <c r="M210" s="234"/>
      <c r="N210" s="82"/>
      <c r="O210" s="82"/>
      <c r="P210" s="82"/>
      <c r="Q210" s="82"/>
      <c r="R210" s="82"/>
      <c r="S210" s="82"/>
      <c r="T210" s="83"/>
      <c r="AT210" s="13" t="s">
        <v>134</v>
      </c>
      <c r="AU210" s="13" t="s">
        <v>88</v>
      </c>
    </row>
    <row r="211" s="1" customFormat="1" ht="32.4" customHeight="1">
      <c r="B211" s="34"/>
      <c r="C211" s="219" t="s">
        <v>378</v>
      </c>
      <c r="D211" s="219" t="s">
        <v>126</v>
      </c>
      <c r="E211" s="220" t="s">
        <v>379</v>
      </c>
      <c r="F211" s="221" t="s">
        <v>380</v>
      </c>
      <c r="G211" s="222" t="s">
        <v>227</v>
      </c>
      <c r="H211" s="223">
        <v>4.3499999999999996</v>
      </c>
      <c r="I211" s="224"/>
      <c r="J211" s="225">
        <f>ROUND(I211*H211,2)</f>
        <v>0</v>
      </c>
      <c r="K211" s="221" t="s">
        <v>130</v>
      </c>
      <c r="L211" s="39"/>
      <c r="M211" s="226" t="s">
        <v>1</v>
      </c>
      <c r="N211" s="227" t="s">
        <v>43</v>
      </c>
      <c r="O211" s="82"/>
      <c r="P211" s="228">
        <f>O211*H211</f>
        <v>0</v>
      </c>
      <c r="Q211" s="228">
        <v>0.78061999999999998</v>
      </c>
      <c r="R211" s="228">
        <f>Q211*H211</f>
        <v>3.3956969999999997</v>
      </c>
      <c r="S211" s="228">
        <v>0</v>
      </c>
      <c r="T211" s="229">
        <f>S211*H211</f>
        <v>0</v>
      </c>
      <c r="AR211" s="230" t="s">
        <v>147</v>
      </c>
      <c r="AT211" s="230" t="s">
        <v>126</v>
      </c>
      <c r="AU211" s="230" t="s">
        <v>88</v>
      </c>
      <c r="AY211" s="13" t="s">
        <v>123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13" t="s">
        <v>86</v>
      </c>
      <c r="BK211" s="231">
        <f>ROUND(I211*H211,2)</f>
        <v>0</v>
      </c>
      <c r="BL211" s="13" t="s">
        <v>147</v>
      </c>
      <c r="BM211" s="230" t="s">
        <v>381</v>
      </c>
    </row>
    <row r="212" s="1" customFormat="1">
      <c r="B212" s="34"/>
      <c r="C212" s="35"/>
      <c r="D212" s="232" t="s">
        <v>133</v>
      </c>
      <c r="E212" s="35"/>
      <c r="F212" s="233" t="s">
        <v>382</v>
      </c>
      <c r="G212" s="35"/>
      <c r="H212" s="35"/>
      <c r="I212" s="135"/>
      <c r="J212" s="35"/>
      <c r="K212" s="35"/>
      <c r="L212" s="39"/>
      <c r="M212" s="234"/>
      <c r="N212" s="82"/>
      <c r="O212" s="82"/>
      <c r="P212" s="82"/>
      <c r="Q212" s="82"/>
      <c r="R212" s="82"/>
      <c r="S212" s="82"/>
      <c r="T212" s="83"/>
      <c r="AT212" s="13" t="s">
        <v>133</v>
      </c>
      <c r="AU212" s="13" t="s">
        <v>88</v>
      </c>
    </row>
    <row r="213" s="1" customFormat="1">
      <c r="B213" s="34"/>
      <c r="C213" s="35"/>
      <c r="D213" s="232" t="s">
        <v>134</v>
      </c>
      <c r="E213" s="35"/>
      <c r="F213" s="235" t="s">
        <v>383</v>
      </c>
      <c r="G213" s="35"/>
      <c r="H213" s="35"/>
      <c r="I213" s="135"/>
      <c r="J213" s="35"/>
      <c r="K213" s="35"/>
      <c r="L213" s="39"/>
      <c r="M213" s="234"/>
      <c r="N213" s="82"/>
      <c r="O213" s="82"/>
      <c r="P213" s="82"/>
      <c r="Q213" s="82"/>
      <c r="R213" s="82"/>
      <c r="S213" s="82"/>
      <c r="T213" s="83"/>
      <c r="AT213" s="13" t="s">
        <v>134</v>
      </c>
      <c r="AU213" s="13" t="s">
        <v>88</v>
      </c>
    </row>
    <row r="214" s="11" customFormat="1" ht="22.8" customHeight="1">
      <c r="B214" s="203"/>
      <c r="C214" s="204"/>
      <c r="D214" s="205" t="s">
        <v>77</v>
      </c>
      <c r="E214" s="217" t="s">
        <v>122</v>
      </c>
      <c r="F214" s="217" t="s">
        <v>384</v>
      </c>
      <c r="G214" s="204"/>
      <c r="H214" s="204"/>
      <c r="I214" s="207"/>
      <c r="J214" s="218">
        <f>BK214</f>
        <v>0</v>
      </c>
      <c r="K214" s="204"/>
      <c r="L214" s="209"/>
      <c r="M214" s="210"/>
      <c r="N214" s="211"/>
      <c r="O214" s="211"/>
      <c r="P214" s="212">
        <f>SUM(P215:P219)</f>
        <v>0</v>
      </c>
      <c r="Q214" s="211"/>
      <c r="R214" s="212">
        <f>SUM(R215:R219)</f>
        <v>0</v>
      </c>
      <c r="S214" s="211"/>
      <c r="T214" s="213">
        <f>SUM(T215:T219)</f>
        <v>0</v>
      </c>
      <c r="AR214" s="214" t="s">
        <v>86</v>
      </c>
      <c r="AT214" s="215" t="s">
        <v>77</v>
      </c>
      <c r="AU214" s="215" t="s">
        <v>86</v>
      </c>
      <c r="AY214" s="214" t="s">
        <v>123</v>
      </c>
      <c r="BK214" s="216">
        <f>SUM(BK215:BK219)</f>
        <v>0</v>
      </c>
    </row>
    <row r="215" s="1" customFormat="1" ht="21.6" customHeight="1">
      <c r="B215" s="34"/>
      <c r="C215" s="219" t="s">
        <v>385</v>
      </c>
      <c r="D215" s="219" t="s">
        <v>126</v>
      </c>
      <c r="E215" s="220" t="s">
        <v>386</v>
      </c>
      <c r="F215" s="221" t="s">
        <v>387</v>
      </c>
      <c r="G215" s="222" t="s">
        <v>227</v>
      </c>
      <c r="H215" s="223">
        <v>2.3999999999999999</v>
      </c>
      <c r="I215" s="224"/>
      <c r="J215" s="225">
        <f>ROUND(I215*H215,2)</f>
        <v>0</v>
      </c>
      <c r="K215" s="221" t="s">
        <v>130</v>
      </c>
      <c r="L215" s="39"/>
      <c r="M215" s="226" t="s">
        <v>1</v>
      </c>
      <c r="N215" s="227" t="s">
        <v>43</v>
      </c>
      <c r="O215" s="82"/>
      <c r="P215" s="228">
        <f>O215*H215</f>
        <v>0</v>
      </c>
      <c r="Q215" s="228">
        <v>0</v>
      </c>
      <c r="R215" s="228">
        <f>Q215*H215</f>
        <v>0</v>
      </c>
      <c r="S215" s="228">
        <v>0</v>
      </c>
      <c r="T215" s="229">
        <f>S215*H215</f>
        <v>0</v>
      </c>
      <c r="AR215" s="230" t="s">
        <v>147</v>
      </c>
      <c r="AT215" s="230" t="s">
        <v>126</v>
      </c>
      <c r="AU215" s="230" t="s">
        <v>88</v>
      </c>
      <c r="AY215" s="13" t="s">
        <v>123</v>
      </c>
      <c r="BE215" s="231">
        <f>IF(N215="základní",J215,0)</f>
        <v>0</v>
      </c>
      <c r="BF215" s="231">
        <f>IF(N215="snížená",J215,0)</f>
        <v>0</v>
      </c>
      <c r="BG215" s="231">
        <f>IF(N215="zákl. přenesená",J215,0)</f>
        <v>0</v>
      </c>
      <c r="BH215" s="231">
        <f>IF(N215="sníž. přenesená",J215,0)</f>
        <v>0</v>
      </c>
      <c r="BI215" s="231">
        <f>IF(N215="nulová",J215,0)</f>
        <v>0</v>
      </c>
      <c r="BJ215" s="13" t="s">
        <v>86</v>
      </c>
      <c r="BK215" s="231">
        <f>ROUND(I215*H215,2)</f>
        <v>0</v>
      </c>
      <c r="BL215" s="13" t="s">
        <v>147</v>
      </c>
      <c r="BM215" s="230" t="s">
        <v>388</v>
      </c>
    </row>
    <row r="216" s="1" customFormat="1">
      <c r="B216" s="34"/>
      <c r="C216" s="35"/>
      <c r="D216" s="232" t="s">
        <v>133</v>
      </c>
      <c r="E216" s="35"/>
      <c r="F216" s="233" t="s">
        <v>389</v>
      </c>
      <c r="G216" s="35"/>
      <c r="H216" s="35"/>
      <c r="I216" s="135"/>
      <c r="J216" s="35"/>
      <c r="K216" s="35"/>
      <c r="L216" s="39"/>
      <c r="M216" s="234"/>
      <c r="N216" s="82"/>
      <c r="O216" s="82"/>
      <c r="P216" s="82"/>
      <c r="Q216" s="82"/>
      <c r="R216" s="82"/>
      <c r="S216" s="82"/>
      <c r="T216" s="83"/>
      <c r="AT216" s="13" t="s">
        <v>133</v>
      </c>
      <c r="AU216" s="13" t="s">
        <v>88</v>
      </c>
    </row>
    <row r="217" s="1" customFormat="1" ht="32.4" customHeight="1">
      <c r="B217" s="34"/>
      <c r="C217" s="219" t="s">
        <v>390</v>
      </c>
      <c r="D217" s="219" t="s">
        <v>126</v>
      </c>
      <c r="E217" s="220" t="s">
        <v>391</v>
      </c>
      <c r="F217" s="221" t="s">
        <v>392</v>
      </c>
      <c r="G217" s="222" t="s">
        <v>227</v>
      </c>
      <c r="H217" s="223">
        <v>2.3999999999999999</v>
      </c>
      <c r="I217" s="224"/>
      <c r="J217" s="225">
        <f>ROUND(I217*H217,2)</f>
        <v>0</v>
      </c>
      <c r="K217" s="221" t="s">
        <v>130</v>
      </c>
      <c r="L217" s="39"/>
      <c r="M217" s="226" t="s">
        <v>1</v>
      </c>
      <c r="N217" s="227" t="s">
        <v>43</v>
      </c>
      <c r="O217" s="82"/>
      <c r="P217" s="228">
        <f>O217*H217</f>
        <v>0</v>
      </c>
      <c r="Q217" s="228">
        <v>0</v>
      </c>
      <c r="R217" s="228">
        <f>Q217*H217</f>
        <v>0</v>
      </c>
      <c r="S217" s="228">
        <v>0</v>
      </c>
      <c r="T217" s="229">
        <f>S217*H217</f>
        <v>0</v>
      </c>
      <c r="AR217" s="230" t="s">
        <v>147</v>
      </c>
      <c r="AT217" s="230" t="s">
        <v>126</v>
      </c>
      <c r="AU217" s="230" t="s">
        <v>88</v>
      </c>
      <c r="AY217" s="13" t="s">
        <v>123</v>
      </c>
      <c r="BE217" s="231">
        <f>IF(N217="základní",J217,0)</f>
        <v>0</v>
      </c>
      <c r="BF217" s="231">
        <f>IF(N217="snížená",J217,0)</f>
        <v>0</v>
      </c>
      <c r="BG217" s="231">
        <f>IF(N217="zákl. přenesená",J217,0)</f>
        <v>0</v>
      </c>
      <c r="BH217" s="231">
        <f>IF(N217="sníž. přenesená",J217,0)</f>
        <v>0</v>
      </c>
      <c r="BI217" s="231">
        <f>IF(N217="nulová",J217,0)</f>
        <v>0</v>
      </c>
      <c r="BJ217" s="13" t="s">
        <v>86</v>
      </c>
      <c r="BK217" s="231">
        <f>ROUND(I217*H217,2)</f>
        <v>0</v>
      </c>
      <c r="BL217" s="13" t="s">
        <v>147</v>
      </c>
      <c r="BM217" s="230" t="s">
        <v>393</v>
      </c>
    </row>
    <row r="218" s="1" customFormat="1">
      <c r="B218" s="34"/>
      <c r="C218" s="35"/>
      <c r="D218" s="232" t="s">
        <v>133</v>
      </c>
      <c r="E218" s="35"/>
      <c r="F218" s="233" t="s">
        <v>394</v>
      </c>
      <c r="G218" s="35"/>
      <c r="H218" s="35"/>
      <c r="I218" s="135"/>
      <c r="J218" s="35"/>
      <c r="K218" s="35"/>
      <c r="L218" s="39"/>
      <c r="M218" s="234"/>
      <c r="N218" s="82"/>
      <c r="O218" s="82"/>
      <c r="P218" s="82"/>
      <c r="Q218" s="82"/>
      <c r="R218" s="82"/>
      <c r="S218" s="82"/>
      <c r="T218" s="83"/>
      <c r="AT218" s="13" t="s">
        <v>133</v>
      </c>
      <c r="AU218" s="13" t="s">
        <v>88</v>
      </c>
    </row>
    <row r="219" s="1" customFormat="1">
      <c r="B219" s="34"/>
      <c r="C219" s="35"/>
      <c r="D219" s="232" t="s">
        <v>134</v>
      </c>
      <c r="E219" s="35"/>
      <c r="F219" s="235" t="s">
        <v>395</v>
      </c>
      <c r="G219" s="35"/>
      <c r="H219" s="35"/>
      <c r="I219" s="135"/>
      <c r="J219" s="35"/>
      <c r="K219" s="35"/>
      <c r="L219" s="39"/>
      <c r="M219" s="234"/>
      <c r="N219" s="82"/>
      <c r="O219" s="82"/>
      <c r="P219" s="82"/>
      <c r="Q219" s="82"/>
      <c r="R219" s="82"/>
      <c r="S219" s="82"/>
      <c r="T219" s="83"/>
      <c r="AT219" s="13" t="s">
        <v>134</v>
      </c>
      <c r="AU219" s="13" t="s">
        <v>88</v>
      </c>
    </row>
    <row r="220" s="11" customFormat="1" ht="22.8" customHeight="1">
      <c r="B220" s="203"/>
      <c r="C220" s="204"/>
      <c r="D220" s="205" t="s">
        <v>77</v>
      </c>
      <c r="E220" s="217" t="s">
        <v>157</v>
      </c>
      <c r="F220" s="217" t="s">
        <v>396</v>
      </c>
      <c r="G220" s="204"/>
      <c r="H220" s="204"/>
      <c r="I220" s="207"/>
      <c r="J220" s="218">
        <f>BK220</f>
        <v>0</v>
      </c>
      <c r="K220" s="204"/>
      <c r="L220" s="209"/>
      <c r="M220" s="210"/>
      <c r="N220" s="211"/>
      <c r="O220" s="211"/>
      <c r="P220" s="212">
        <f>SUM(P221:P232)</f>
        <v>0</v>
      </c>
      <c r="Q220" s="211"/>
      <c r="R220" s="212">
        <f>SUM(R221:R232)</f>
        <v>0.055906999999999998</v>
      </c>
      <c r="S220" s="211"/>
      <c r="T220" s="213">
        <f>SUM(T221:T232)</f>
        <v>0</v>
      </c>
      <c r="AR220" s="214" t="s">
        <v>86</v>
      </c>
      <c r="AT220" s="215" t="s">
        <v>77</v>
      </c>
      <c r="AU220" s="215" t="s">
        <v>86</v>
      </c>
      <c r="AY220" s="214" t="s">
        <v>123</v>
      </c>
      <c r="BK220" s="216">
        <f>SUM(BK221:BK232)</f>
        <v>0</v>
      </c>
    </row>
    <row r="221" s="1" customFormat="1" ht="21.6" customHeight="1">
      <c r="B221" s="34"/>
      <c r="C221" s="219" t="s">
        <v>397</v>
      </c>
      <c r="D221" s="219" t="s">
        <v>126</v>
      </c>
      <c r="E221" s="220" t="s">
        <v>398</v>
      </c>
      <c r="F221" s="221" t="s">
        <v>399</v>
      </c>
      <c r="G221" s="222" t="s">
        <v>227</v>
      </c>
      <c r="H221" s="223">
        <v>1.47</v>
      </c>
      <c r="I221" s="224"/>
      <c r="J221" s="225">
        <f>ROUND(I221*H221,2)</f>
        <v>0</v>
      </c>
      <c r="K221" s="221" t="s">
        <v>130</v>
      </c>
      <c r="L221" s="39"/>
      <c r="M221" s="226" t="s">
        <v>1</v>
      </c>
      <c r="N221" s="227" t="s">
        <v>43</v>
      </c>
      <c r="O221" s="82"/>
      <c r="P221" s="228">
        <f>O221*H221</f>
        <v>0</v>
      </c>
      <c r="Q221" s="228">
        <v>0.00081999999999999998</v>
      </c>
      <c r="R221" s="228">
        <f>Q221*H221</f>
        <v>0.0012053999999999999</v>
      </c>
      <c r="S221" s="228">
        <v>0</v>
      </c>
      <c r="T221" s="229">
        <f>S221*H221</f>
        <v>0</v>
      </c>
      <c r="AR221" s="230" t="s">
        <v>147</v>
      </c>
      <c r="AT221" s="230" t="s">
        <v>126</v>
      </c>
      <c r="AU221" s="230" t="s">
        <v>88</v>
      </c>
      <c r="AY221" s="13" t="s">
        <v>123</v>
      </c>
      <c r="BE221" s="231">
        <f>IF(N221="základní",J221,0)</f>
        <v>0</v>
      </c>
      <c r="BF221" s="231">
        <f>IF(N221="snížená",J221,0)</f>
        <v>0</v>
      </c>
      <c r="BG221" s="231">
        <f>IF(N221="zákl. přenesená",J221,0)</f>
        <v>0</v>
      </c>
      <c r="BH221" s="231">
        <f>IF(N221="sníž. přenesená",J221,0)</f>
        <v>0</v>
      </c>
      <c r="BI221" s="231">
        <f>IF(N221="nulová",J221,0)</f>
        <v>0</v>
      </c>
      <c r="BJ221" s="13" t="s">
        <v>86</v>
      </c>
      <c r="BK221" s="231">
        <f>ROUND(I221*H221,2)</f>
        <v>0</v>
      </c>
      <c r="BL221" s="13" t="s">
        <v>147</v>
      </c>
      <c r="BM221" s="230" t="s">
        <v>400</v>
      </c>
    </row>
    <row r="222" s="1" customFormat="1">
      <c r="B222" s="34"/>
      <c r="C222" s="35"/>
      <c r="D222" s="232" t="s">
        <v>133</v>
      </c>
      <c r="E222" s="35"/>
      <c r="F222" s="233" t="s">
        <v>401</v>
      </c>
      <c r="G222" s="35"/>
      <c r="H222" s="35"/>
      <c r="I222" s="135"/>
      <c r="J222" s="35"/>
      <c r="K222" s="35"/>
      <c r="L222" s="39"/>
      <c r="M222" s="234"/>
      <c r="N222" s="82"/>
      <c r="O222" s="82"/>
      <c r="P222" s="82"/>
      <c r="Q222" s="82"/>
      <c r="R222" s="82"/>
      <c r="S222" s="82"/>
      <c r="T222" s="83"/>
      <c r="AT222" s="13" t="s">
        <v>133</v>
      </c>
      <c r="AU222" s="13" t="s">
        <v>88</v>
      </c>
    </row>
    <row r="223" s="1" customFormat="1">
      <c r="B223" s="34"/>
      <c r="C223" s="35"/>
      <c r="D223" s="232" t="s">
        <v>134</v>
      </c>
      <c r="E223" s="35"/>
      <c r="F223" s="235" t="s">
        <v>402</v>
      </c>
      <c r="G223" s="35"/>
      <c r="H223" s="35"/>
      <c r="I223" s="135"/>
      <c r="J223" s="35"/>
      <c r="K223" s="35"/>
      <c r="L223" s="39"/>
      <c r="M223" s="234"/>
      <c r="N223" s="82"/>
      <c r="O223" s="82"/>
      <c r="P223" s="82"/>
      <c r="Q223" s="82"/>
      <c r="R223" s="82"/>
      <c r="S223" s="82"/>
      <c r="T223" s="83"/>
      <c r="AT223" s="13" t="s">
        <v>134</v>
      </c>
      <c r="AU223" s="13" t="s">
        <v>88</v>
      </c>
    </row>
    <row r="224" s="1" customFormat="1" ht="21.6" customHeight="1">
      <c r="B224" s="34"/>
      <c r="C224" s="219" t="s">
        <v>403</v>
      </c>
      <c r="D224" s="219" t="s">
        <v>126</v>
      </c>
      <c r="E224" s="220" t="s">
        <v>404</v>
      </c>
      <c r="F224" s="221" t="s">
        <v>405</v>
      </c>
      <c r="G224" s="222" t="s">
        <v>227</v>
      </c>
      <c r="H224" s="223">
        <v>12.060000000000001</v>
      </c>
      <c r="I224" s="224"/>
      <c r="J224" s="225">
        <f>ROUND(I224*H224,2)</f>
        <v>0</v>
      </c>
      <c r="K224" s="221" t="s">
        <v>130</v>
      </c>
      <c r="L224" s="39"/>
      <c r="M224" s="226" t="s">
        <v>1</v>
      </c>
      <c r="N224" s="227" t="s">
        <v>43</v>
      </c>
      <c r="O224" s="82"/>
      <c r="P224" s="228">
        <f>O224*H224</f>
        <v>0</v>
      </c>
      <c r="Q224" s="228">
        <v>0.00046000000000000001</v>
      </c>
      <c r="R224" s="228">
        <f>Q224*H224</f>
        <v>0.0055476000000000006</v>
      </c>
      <c r="S224" s="228">
        <v>0</v>
      </c>
      <c r="T224" s="229">
        <f>S224*H224</f>
        <v>0</v>
      </c>
      <c r="AR224" s="230" t="s">
        <v>147</v>
      </c>
      <c r="AT224" s="230" t="s">
        <v>126</v>
      </c>
      <c r="AU224" s="230" t="s">
        <v>88</v>
      </c>
      <c r="AY224" s="13" t="s">
        <v>123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3" t="s">
        <v>86</v>
      </c>
      <c r="BK224" s="231">
        <f>ROUND(I224*H224,2)</f>
        <v>0</v>
      </c>
      <c r="BL224" s="13" t="s">
        <v>147</v>
      </c>
      <c r="BM224" s="230" t="s">
        <v>406</v>
      </c>
    </row>
    <row r="225" s="1" customFormat="1">
      <c r="B225" s="34"/>
      <c r="C225" s="35"/>
      <c r="D225" s="232" t="s">
        <v>133</v>
      </c>
      <c r="E225" s="35"/>
      <c r="F225" s="233" t="s">
        <v>407</v>
      </c>
      <c r="G225" s="35"/>
      <c r="H225" s="35"/>
      <c r="I225" s="135"/>
      <c r="J225" s="35"/>
      <c r="K225" s="35"/>
      <c r="L225" s="39"/>
      <c r="M225" s="234"/>
      <c r="N225" s="82"/>
      <c r="O225" s="82"/>
      <c r="P225" s="82"/>
      <c r="Q225" s="82"/>
      <c r="R225" s="82"/>
      <c r="S225" s="82"/>
      <c r="T225" s="83"/>
      <c r="AT225" s="13" t="s">
        <v>133</v>
      </c>
      <c r="AU225" s="13" t="s">
        <v>88</v>
      </c>
    </row>
    <row r="226" s="1" customFormat="1">
      <c r="B226" s="34"/>
      <c r="C226" s="35"/>
      <c r="D226" s="232" t="s">
        <v>134</v>
      </c>
      <c r="E226" s="35"/>
      <c r="F226" s="235" t="s">
        <v>408</v>
      </c>
      <c r="G226" s="35"/>
      <c r="H226" s="35"/>
      <c r="I226" s="135"/>
      <c r="J226" s="35"/>
      <c r="K226" s="35"/>
      <c r="L226" s="39"/>
      <c r="M226" s="234"/>
      <c r="N226" s="82"/>
      <c r="O226" s="82"/>
      <c r="P226" s="82"/>
      <c r="Q226" s="82"/>
      <c r="R226" s="82"/>
      <c r="S226" s="82"/>
      <c r="T226" s="83"/>
      <c r="AT226" s="13" t="s">
        <v>134</v>
      </c>
      <c r="AU226" s="13" t="s">
        <v>88</v>
      </c>
    </row>
    <row r="227" s="1" customFormat="1" ht="21.6" customHeight="1">
      <c r="B227" s="34"/>
      <c r="C227" s="219" t="s">
        <v>409</v>
      </c>
      <c r="D227" s="219" t="s">
        <v>126</v>
      </c>
      <c r="E227" s="220" t="s">
        <v>410</v>
      </c>
      <c r="F227" s="221" t="s">
        <v>411</v>
      </c>
      <c r="G227" s="222" t="s">
        <v>227</v>
      </c>
      <c r="H227" s="223">
        <v>24.359999999999999</v>
      </c>
      <c r="I227" s="224"/>
      <c r="J227" s="225">
        <f>ROUND(I227*H227,2)</f>
        <v>0</v>
      </c>
      <c r="K227" s="221" t="s">
        <v>130</v>
      </c>
      <c r="L227" s="39"/>
      <c r="M227" s="226" t="s">
        <v>1</v>
      </c>
      <c r="N227" s="227" t="s">
        <v>43</v>
      </c>
      <c r="O227" s="82"/>
      <c r="P227" s="228">
        <f>O227*H227</f>
        <v>0</v>
      </c>
      <c r="Q227" s="228">
        <v>0.00051999999999999995</v>
      </c>
      <c r="R227" s="228">
        <f>Q227*H227</f>
        <v>0.012667199999999998</v>
      </c>
      <c r="S227" s="228">
        <v>0</v>
      </c>
      <c r="T227" s="229">
        <f>S227*H227</f>
        <v>0</v>
      </c>
      <c r="AR227" s="230" t="s">
        <v>147</v>
      </c>
      <c r="AT227" s="230" t="s">
        <v>126</v>
      </c>
      <c r="AU227" s="230" t="s">
        <v>88</v>
      </c>
      <c r="AY227" s="13" t="s">
        <v>123</v>
      </c>
      <c r="BE227" s="231">
        <f>IF(N227="základní",J227,0)</f>
        <v>0</v>
      </c>
      <c r="BF227" s="231">
        <f>IF(N227="snížená",J227,0)</f>
        <v>0</v>
      </c>
      <c r="BG227" s="231">
        <f>IF(N227="zákl. přenesená",J227,0)</f>
        <v>0</v>
      </c>
      <c r="BH227" s="231">
        <f>IF(N227="sníž. přenesená",J227,0)</f>
        <v>0</v>
      </c>
      <c r="BI227" s="231">
        <f>IF(N227="nulová",J227,0)</f>
        <v>0</v>
      </c>
      <c r="BJ227" s="13" t="s">
        <v>86</v>
      </c>
      <c r="BK227" s="231">
        <f>ROUND(I227*H227,2)</f>
        <v>0</v>
      </c>
      <c r="BL227" s="13" t="s">
        <v>147</v>
      </c>
      <c r="BM227" s="230" t="s">
        <v>412</v>
      </c>
    </row>
    <row r="228" s="1" customFormat="1">
      <c r="B228" s="34"/>
      <c r="C228" s="35"/>
      <c r="D228" s="232" t="s">
        <v>133</v>
      </c>
      <c r="E228" s="35"/>
      <c r="F228" s="233" t="s">
        <v>413</v>
      </c>
      <c r="G228" s="35"/>
      <c r="H228" s="35"/>
      <c r="I228" s="135"/>
      <c r="J228" s="35"/>
      <c r="K228" s="35"/>
      <c r="L228" s="39"/>
      <c r="M228" s="234"/>
      <c r="N228" s="82"/>
      <c r="O228" s="82"/>
      <c r="P228" s="82"/>
      <c r="Q228" s="82"/>
      <c r="R228" s="82"/>
      <c r="S228" s="82"/>
      <c r="T228" s="83"/>
      <c r="AT228" s="13" t="s">
        <v>133</v>
      </c>
      <c r="AU228" s="13" t="s">
        <v>88</v>
      </c>
    </row>
    <row r="229" s="1" customFormat="1">
      <c r="B229" s="34"/>
      <c r="C229" s="35"/>
      <c r="D229" s="232" t="s">
        <v>134</v>
      </c>
      <c r="E229" s="35"/>
      <c r="F229" s="235" t="s">
        <v>414</v>
      </c>
      <c r="G229" s="35"/>
      <c r="H229" s="35"/>
      <c r="I229" s="135"/>
      <c r="J229" s="35"/>
      <c r="K229" s="35"/>
      <c r="L229" s="39"/>
      <c r="M229" s="234"/>
      <c r="N229" s="82"/>
      <c r="O229" s="82"/>
      <c r="P229" s="82"/>
      <c r="Q229" s="82"/>
      <c r="R229" s="82"/>
      <c r="S229" s="82"/>
      <c r="T229" s="83"/>
      <c r="AT229" s="13" t="s">
        <v>134</v>
      </c>
      <c r="AU229" s="13" t="s">
        <v>88</v>
      </c>
    </row>
    <row r="230" s="1" customFormat="1" ht="32.4" customHeight="1">
      <c r="B230" s="34"/>
      <c r="C230" s="219" t="s">
        <v>415</v>
      </c>
      <c r="D230" s="219" t="s">
        <v>126</v>
      </c>
      <c r="E230" s="220" t="s">
        <v>416</v>
      </c>
      <c r="F230" s="221" t="s">
        <v>417</v>
      </c>
      <c r="G230" s="222" t="s">
        <v>227</v>
      </c>
      <c r="H230" s="223">
        <v>1.5700000000000001</v>
      </c>
      <c r="I230" s="224"/>
      <c r="J230" s="225">
        <f>ROUND(I230*H230,2)</f>
        <v>0</v>
      </c>
      <c r="K230" s="221" t="s">
        <v>130</v>
      </c>
      <c r="L230" s="39"/>
      <c r="M230" s="226" t="s">
        <v>1</v>
      </c>
      <c r="N230" s="227" t="s">
        <v>43</v>
      </c>
      <c r="O230" s="82"/>
      <c r="P230" s="228">
        <f>O230*H230</f>
        <v>0</v>
      </c>
      <c r="Q230" s="228">
        <v>0.02324</v>
      </c>
      <c r="R230" s="228">
        <f>Q230*H230</f>
        <v>0.0364868</v>
      </c>
      <c r="S230" s="228">
        <v>0</v>
      </c>
      <c r="T230" s="229">
        <f>S230*H230</f>
        <v>0</v>
      </c>
      <c r="AR230" s="230" t="s">
        <v>147</v>
      </c>
      <c r="AT230" s="230" t="s">
        <v>126</v>
      </c>
      <c r="AU230" s="230" t="s">
        <v>88</v>
      </c>
      <c r="AY230" s="13" t="s">
        <v>123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3" t="s">
        <v>86</v>
      </c>
      <c r="BK230" s="231">
        <f>ROUND(I230*H230,2)</f>
        <v>0</v>
      </c>
      <c r="BL230" s="13" t="s">
        <v>147</v>
      </c>
      <c r="BM230" s="230" t="s">
        <v>418</v>
      </c>
    </row>
    <row r="231" s="1" customFormat="1">
      <c r="B231" s="34"/>
      <c r="C231" s="35"/>
      <c r="D231" s="232" t="s">
        <v>133</v>
      </c>
      <c r="E231" s="35"/>
      <c r="F231" s="233" t="s">
        <v>419</v>
      </c>
      <c r="G231" s="35"/>
      <c r="H231" s="35"/>
      <c r="I231" s="135"/>
      <c r="J231" s="35"/>
      <c r="K231" s="35"/>
      <c r="L231" s="39"/>
      <c r="M231" s="234"/>
      <c r="N231" s="82"/>
      <c r="O231" s="82"/>
      <c r="P231" s="82"/>
      <c r="Q231" s="82"/>
      <c r="R231" s="82"/>
      <c r="S231" s="82"/>
      <c r="T231" s="83"/>
      <c r="AT231" s="13" t="s">
        <v>133</v>
      </c>
      <c r="AU231" s="13" t="s">
        <v>88</v>
      </c>
    </row>
    <row r="232" s="1" customFormat="1">
      <c r="B232" s="34"/>
      <c r="C232" s="35"/>
      <c r="D232" s="232" t="s">
        <v>134</v>
      </c>
      <c r="E232" s="35"/>
      <c r="F232" s="235" t="s">
        <v>420</v>
      </c>
      <c r="G232" s="35"/>
      <c r="H232" s="35"/>
      <c r="I232" s="135"/>
      <c r="J232" s="35"/>
      <c r="K232" s="35"/>
      <c r="L232" s="39"/>
      <c r="M232" s="234"/>
      <c r="N232" s="82"/>
      <c r="O232" s="82"/>
      <c r="P232" s="82"/>
      <c r="Q232" s="82"/>
      <c r="R232" s="82"/>
      <c r="S232" s="82"/>
      <c r="T232" s="83"/>
      <c r="AT232" s="13" t="s">
        <v>134</v>
      </c>
      <c r="AU232" s="13" t="s">
        <v>88</v>
      </c>
    </row>
    <row r="233" s="11" customFormat="1" ht="22.8" customHeight="1">
      <c r="B233" s="203"/>
      <c r="C233" s="204"/>
      <c r="D233" s="205" t="s">
        <v>77</v>
      </c>
      <c r="E233" s="217" t="s">
        <v>174</v>
      </c>
      <c r="F233" s="217" t="s">
        <v>421</v>
      </c>
      <c r="G233" s="204"/>
      <c r="H233" s="204"/>
      <c r="I233" s="207"/>
      <c r="J233" s="218">
        <f>BK233</f>
        <v>0</v>
      </c>
      <c r="K233" s="204"/>
      <c r="L233" s="209"/>
      <c r="M233" s="210"/>
      <c r="N233" s="211"/>
      <c r="O233" s="211"/>
      <c r="P233" s="212">
        <f>SUM(P234:P309)</f>
        <v>0</v>
      </c>
      <c r="Q233" s="211"/>
      <c r="R233" s="212">
        <f>SUM(R234:R309)</f>
        <v>1.2936489</v>
      </c>
      <c r="S233" s="211"/>
      <c r="T233" s="213">
        <f>SUM(T234:T309)</f>
        <v>15.759560000000001</v>
      </c>
      <c r="AR233" s="214" t="s">
        <v>86</v>
      </c>
      <c r="AT233" s="215" t="s">
        <v>77</v>
      </c>
      <c r="AU233" s="215" t="s">
        <v>86</v>
      </c>
      <c r="AY233" s="214" t="s">
        <v>123</v>
      </c>
      <c r="BK233" s="216">
        <f>SUM(BK234:BK309)</f>
        <v>0</v>
      </c>
    </row>
    <row r="234" s="1" customFormat="1" ht="14.4" customHeight="1">
      <c r="B234" s="34"/>
      <c r="C234" s="219" t="s">
        <v>422</v>
      </c>
      <c r="D234" s="219" t="s">
        <v>126</v>
      </c>
      <c r="E234" s="220" t="s">
        <v>423</v>
      </c>
      <c r="F234" s="221" t="s">
        <v>424</v>
      </c>
      <c r="G234" s="222" t="s">
        <v>160</v>
      </c>
      <c r="H234" s="223">
        <v>6.0599999999999996</v>
      </c>
      <c r="I234" s="224"/>
      <c r="J234" s="225">
        <f>ROUND(I234*H234,2)</f>
        <v>0</v>
      </c>
      <c r="K234" s="221" t="s">
        <v>130</v>
      </c>
      <c r="L234" s="39"/>
      <c r="M234" s="226" t="s">
        <v>1</v>
      </c>
      <c r="N234" s="227" t="s">
        <v>43</v>
      </c>
      <c r="O234" s="82"/>
      <c r="P234" s="228">
        <f>O234*H234</f>
        <v>0</v>
      </c>
      <c r="Q234" s="228">
        <v>0.040079999999999998</v>
      </c>
      <c r="R234" s="228">
        <f>Q234*H234</f>
        <v>0.24288479999999996</v>
      </c>
      <c r="S234" s="228">
        <v>0</v>
      </c>
      <c r="T234" s="229">
        <f>S234*H234</f>
        <v>0</v>
      </c>
      <c r="AR234" s="230" t="s">
        <v>147</v>
      </c>
      <c r="AT234" s="230" t="s">
        <v>126</v>
      </c>
      <c r="AU234" s="230" t="s">
        <v>88</v>
      </c>
      <c r="AY234" s="13" t="s">
        <v>123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3" t="s">
        <v>86</v>
      </c>
      <c r="BK234" s="231">
        <f>ROUND(I234*H234,2)</f>
        <v>0</v>
      </c>
      <c r="BL234" s="13" t="s">
        <v>147</v>
      </c>
      <c r="BM234" s="230" t="s">
        <v>425</v>
      </c>
    </row>
    <row r="235" s="1" customFormat="1">
      <c r="B235" s="34"/>
      <c r="C235" s="35"/>
      <c r="D235" s="232" t="s">
        <v>133</v>
      </c>
      <c r="E235" s="35"/>
      <c r="F235" s="233" t="s">
        <v>426</v>
      </c>
      <c r="G235" s="35"/>
      <c r="H235" s="35"/>
      <c r="I235" s="135"/>
      <c r="J235" s="35"/>
      <c r="K235" s="35"/>
      <c r="L235" s="39"/>
      <c r="M235" s="234"/>
      <c r="N235" s="82"/>
      <c r="O235" s="82"/>
      <c r="P235" s="82"/>
      <c r="Q235" s="82"/>
      <c r="R235" s="82"/>
      <c r="S235" s="82"/>
      <c r="T235" s="83"/>
      <c r="AT235" s="13" t="s">
        <v>133</v>
      </c>
      <c r="AU235" s="13" t="s">
        <v>88</v>
      </c>
    </row>
    <row r="236" s="1" customFormat="1">
      <c r="B236" s="34"/>
      <c r="C236" s="35"/>
      <c r="D236" s="232" t="s">
        <v>134</v>
      </c>
      <c r="E236" s="35"/>
      <c r="F236" s="235" t="s">
        <v>427</v>
      </c>
      <c r="G236" s="35"/>
      <c r="H236" s="35"/>
      <c r="I236" s="135"/>
      <c r="J236" s="35"/>
      <c r="K236" s="35"/>
      <c r="L236" s="39"/>
      <c r="M236" s="234"/>
      <c r="N236" s="82"/>
      <c r="O236" s="82"/>
      <c r="P236" s="82"/>
      <c r="Q236" s="82"/>
      <c r="R236" s="82"/>
      <c r="S236" s="82"/>
      <c r="T236" s="83"/>
      <c r="AT236" s="13" t="s">
        <v>134</v>
      </c>
      <c r="AU236" s="13" t="s">
        <v>88</v>
      </c>
    </row>
    <row r="237" s="1" customFormat="1" ht="21.6" customHeight="1">
      <c r="B237" s="34"/>
      <c r="C237" s="239" t="s">
        <v>428</v>
      </c>
      <c r="D237" s="239" t="s">
        <v>301</v>
      </c>
      <c r="E237" s="240" t="s">
        <v>429</v>
      </c>
      <c r="F237" s="241" t="s">
        <v>430</v>
      </c>
      <c r="G237" s="242" t="s">
        <v>160</v>
      </c>
      <c r="H237" s="243">
        <v>6.0599999999999996</v>
      </c>
      <c r="I237" s="244"/>
      <c r="J237" s="245">
        <f>ROUND(I237*H237,2)</f>
        <v>0</v>
      </c>
      <c r="K237" s="241" t="s">
        <v>182</v>
      </c>
      <c r="L237" s="246"/>
      <c r="M237" s="247" t="s">
        <v>1</v>
      </c>
      <c r="N237" s="248" t="s">
        <v>43</v>
      </c>
      <c r="O237" s="82"/>
      <c r="P237" s="228">
        <f>O237*H237</f>
        <v>0</v>
      </c>
      <c r="Q237" s="228">
        <v>0</v>
      </c>
      <c r="R237" s="228">
        <f>Q237*H237</f>
        <v>0</v>
      </c>
      <c r="S237" s="228">
        <v>0</v>
      </c>
      <c r="T237" s="229">
        <f>S237*H237</f>
        <v>0</v>
      </c>
      <c r="AR237" s="230" t="s">
        <v>167</v>
      </c>
      <c r="AT237" s="230" t="s">
        <v>301</v>
      </c>
      <c r="AU237" s="230" t="s">
        <v>88</v>
      </c>
      <c r="AY237" s="13" t="s">
        <v>123</v>
      </c>
      <c r="BE237" s="231">
        <f>IF(N237="základní",J237,0)</f>
        <v>0</v>
      </c>
      <c r="BF237" s="231">
        <f>IF(N237="snížená",J237,0)</f>
        <v>0</v>
      </c>
      <c r="BG237" s="231">
        <f>IF(N237="zákl. přenesená",J237,0)</f>
        <v>0</v>
      </c>
      <c r="BH237" s="231">
        <f>IF(N237="sníž. přenesená",J237,0)</f>
        <v>0</v>
      </c>
      <c r="BI237" s="231">
        <f>IF(N237="nulová",J237,0)</f>
        <v>0</v>
      </c>
      <c r="BJ237" s="13" t="s">
        <v>86</v>
      </c>
      <c r="BK237" s="231">
        <f>ROUND(I237*H237,2)</f>
        <v>0</v>
      </c>
      <c r="BL237" s="13" t="s">
        <v>147</v>
      </c>
      <c r="BM237" s="230" t="s">
        <v>431</v>
      </c>
    </row>
    <row r="238" s="1" customFormat="1">
      <c r="B238" s="34"/>
      <c r="C238" s="35"/>
      <c r="D238" s="232" t="s">
        <v>133</v>
      </c>
      <c r="E238" s="35"/>
      <c r="F238" s="233" t="s">
        <v>430</v>
      </c>
      <c r="G238" s="35"/>
      <c r="H238" s="35"/>
      <c r="I238" s="135"/>
      <c r="J238" s="35"/>
      <c r="K238" s="35"/>
      <c r="L238" s="39"/>
      <c r="M238" s="234"/>
      <c r="N238" s="82"/>
      <c r="O238" s="82"/>
      <c r="P238" s="82"/>
      <c r="Q238" s="82"/>
      <c r="R238" s="82"/>
      <c r="S238" s="82"/>
      <c r="T238" s="83"/>
      <c r="AT238" s="13" t="s">
        <v>133</v>
      </c>
      <c r="AU238" s="13" t="s">
        <v>88</v>
      </c>
    </row>
    <row r="239" s="1" customFormat="1">
      <c r="B239" s="34"/>
      <c r="C239" s="35"/>
      <c r="D239" s="232" t="s">
        <v>134</v>
      </c>
      <c r="E239" s="35"/>
      <c r="F239" s="235" t="s">
        <v>432</v>
      </c>
      <c r="G239" s="35"/>
      <c r="H239" s="35"/>
      <c r="I239" s="135"/>
      <c r="J239" s="35"/>
      <c r="K239" s="35"/>
      <c r="L239" s="39"/>
      <c r="M239" s="234"/>
      <c r="N239" s="82"/>
      <c r="O239" s="82"/>
      <c r="P239" s="82"/>
      <c r="Q239" s="82"/>
      <c r="R239" s="82"/>
      <c r="S239" s="82"/>
      <c r="T239" s="83"/>
      <c r="AT239" s="13" t="s">
        <v>134</v>
      </c>
      <c r="AU239" s="13" t="s">
        <v>88</v>
      </c>
    </row>
    <row r="240" s="1" customFormat="1" ht="21.6" customHeight="1">
      <c r="B240" s="34"/>
      <c r="C240" s="219" t="s">
        <v>433</v>
      </c>
      <c r="D240" s="219" t="s">
        <v>126</v>
      </c>
      <c r="E240" s="220" t="s">
        <v>434</v>
      </c>
      <c r="F240" s="221" t="s">
        <v>435</v>
      </c>
      <c r="G240" s="222" t="s">
        <v>160</v>
      </c>
      <c r="H240" s="223">
        <v>5.7000000000000002</v>
      </c>
      <c r="I240" s="224"/>
      <c r="J240" s="225">
        <f>ROUND(I240*H240,2)</f>
        <v>0</v>
      </c>
      <c r="K240" s="221" t="s">
        <v>130</v>
      </c>
      <c r="L240" s="39"/>
      <c r="M240" s="226" t="s">
        <v>1</v>
      </c>
      <c r="N240" s="227" t="s">
        <v>43</v>
      </c>
      <c r="O240" s="82"/>
      <c r="P240" s="228">
        <f>O240*H240</f>
        <v>0</v>
      </c>
      <c r="Q240" s="228">
        <v>0.00083799999999999999</v>
      </c>
      <c r="R240" s="228">
        <f>Q240*H240</f>
        <v>0.0047765999999999998</v>
      </c>
      <c r="S240" s="228">
        <v>0</v>
      </c>
      <c r="T240" s="229">
        <f>S240*H240</f>
        <v>0</v>
      </c>
      <c r="AR240" s="230" t="s">
        <v>147</v>
      </c>
      <c r="AT240" s="230" t="s">
        <v>126</v>
      </c>
      <c r="AU240" s="230" t="s">
        <v>88</v>
      </c>
      <c r="AY240" s="13" t="s">
        <v>123</v>
      </c>
      <c r="BE240" s="231">
        <f>IF(N240="základní",J240,0)</f>
        <v>0</v>
      </c>
      <c r="BF240" s="231">
        <f>IF(N240="snížená",J240,0)</f>
        <v>0</v>
      </c>
      <c r="BG240" s="231">
        <f>IF(N240="zákl. přenesená",J240,0)</f>
        <v>0</v>
      </c>
      <c r="BH240" s="231">
        <f>IF(N240="sníž. přenesená",J240,0)</f>
        <v>0</v>
      </c>
      <c r="BI240" s="231">
        <f>IF(N240="nulová",J240,0)</f>
        <v>0</v>
      </c>
      <c r="BJ240" s="13" t="s">
        <v>86</v>
      </c>
      <c r="BK240" s="231">
        <f>ROUND(I240*H240,2)</f>
        <v>0</v>
      </c>
      <c r="BL240" s="13" t="s">
        <v>147</v>
      </c>
      <c r="BM240" s="230" t="s">
        <v>436</v>
      </c>
    </row>
    <row r="241" s="1" customFormat="1">
      <c r="B241" s="34"/>
      <c r="C241" s="35"/>
      <c r="D241" s="232" t="s">
        <v>133</v>
      </c>
      <c r="E241" s="35"/>
      <c r="F241" s="233" t="s">
        <v>437</v>
      </c>
      <c r="G241" s="35"/>
      <c r="H241" s="35"/>
      <c r="I241" s="135"/>
      <c r="J241" s="35"/>
      <c r="K241" s="35"/>
      <c r="L241" s="39"/>
      <c r="M241" s="234"/>
      <c r="N241" s="82"/>
      <c r="O241" s="82"/>
      <c r="P241" s="82"/>
      <c r="Q241" s="82"/>
      <c r="R241" s="82"/>
      <c r="S241" s="82"/>
      <c r="T241" s="83"/>
      <c r="AT241" s="13" t="s">
        <v>133</v>
      </c>
      <c r="AU241" s="13" t="s">
        <v>88</v>
      </c>
    </row>
    <row r="242" s="1" customFormat="1">
      <c r="B242" s="34"/>
      <c r="C242" s="35"/>
      <c r="D242" s="232" t="s">
        <v>134</v>
      </c>
      <c r="E242" s="35"/>
      <c r="F242" s="235" t="s">
        <v>438</v>
      </c>
      <c r="G242" s="35"/>
      <c r="H242" s="35"/>
      <c r="I242" s="135"/>
      <c r="J242" s="35"/>
      <c r="K242" s="35"/>
      <c r="L242" s="39"/>
      <c r="M242" s="234"/>
      <c r="N242" s="82"/>
      <c r="O242" s="82"/>
      <c r="P242" s="82"/>
      <c r="Q242" s="82"/>
      <c r="R242" s="82"/>
      <c r="S242" s="82"/>
      <c r="T242" s="83"/>
      <c r="AT242" s="13" t="s">
        <v>134</v>
      </c>
      <c r="AU242" s="13" t="s">
        <v>88</v>
      </c>
    </row>
    <row r="243" s="1" customFormat="1" ht="14.4" customHeight="1">
      <c r="B243" s="34"/>
      <c r="C243" s="239" t="s">
        <v>439</v>
      </c>
      <c r="D243" s="239" t="s">
        <v>301</v>
      </c>
      <c r="E243" s="240" t="s">
        <v>440</v>
      </c>
      <c r="F243" s="241" t="s">
        <v>441</v>
      </c>
      <c r="G243" s="242" t="s">
        <v>160</v>
      </c>
      <c r="H243" s="243">
        <v>5.7000000000000002</v>
      </c>
      <c r="I243" s="244"/>
      <c r="J243" s="245">
        <f>ROUND(I243*H243,2)</f>
        <v>0</v>
      </c>
      <c r="K243" s="241" t="s">
        <v>182</v>
      </c>
      <c r="L243" s="246"/>
      <c r="M243" s="247" t="s">
        <v>1</v>
      </c>
      <c r="N243" s="248" t="s">
        <v>43</v>
      </c>
      <c r="O243" s="82"/>
      <c r="P243" s="228">
        <f>O243*H243</f>
        <v>0</v>
      </c>
      <c r="Q243" s="228">
        <v>0</v>
      </c>
      <c r="R243" s="228">
        <f>Q243*H243</f>
        <v>0</v>
      </c>
      <c r="S243" s="228">
        <v>0</v>
      </c>
      <c r="T243" s="229">
        <f>S243*H243</f>
        <v>0</v>
      </c>
      <c r="AR243" s="230" t="s">
        <v>167</v>
      </c>
      <c r="AT243" s="230" t="s">
        <v>301</v>
      </c>
      <c r="AU243" s="230" t="s">
        <v>88</v>
      </c>
      <c r="AY243" s="13" t="s">
        <v>123</v>
      </c>
      <c r="BE243" s="231">
        <f>IF(N243="základní",J243,0)</f>
        <v>0</v>
      </c>
      <c r="BF243" s="231">
        <f>IF(N243="snížená",J243,0)</f>
        <v>0</v>
      </c>
      <c r="BG243" s="231">
        <f>IF(N243="zákl. přenesená",J243,0)</f>
        <v>0</v>
      </c>
      <c r="BH243" s="231">
        <f>IF(N243="sníž. přenesená",J243,0)</f>
        <v>0</v>
      </c>
      <c r="BI243" s="231">
        <f>IF(N243="nulová",J243,0)</f>
        <v>0</v>
      </c>
      <c r="BJ243" s="13" t="s">
        <v>86</v>
      </c>
      <c r="BK243" s="231">
        <f>ROUND(I243*H243,2)</f>
        <v>0</v>
      </c>
      <c r="BL243" s="13" t="s">
        <v>147</v>
      </c>
      <c r="BM243" s="230" t="s">
        <v>442</v>
      </c>
    </row>
    <row r="244" s="1" customFormat="1">
      <c r="B244" s="34"/>
      <c r="C244" s="35"/>
      <c r="D244" s="232" t="s">
        <v>133</v>
      </c>
      <c r="E244" s="35"/>
      <c r="F244" s="233" t="s">
        <v>441</v>
      </c>
      <c r="G244" s="35"/>
      <c r="H244" s="35"/>
      <c r="I244" s="135"/>
      <c r="J244" s="35"/>
      <c r="K244" s="35"/>
      <c r="L244" s="39"/>
      <c r="M244" s="234"/>
      <c r="N244" s="82"/>
      <c r="O244" s="82"/>
      <c r="P244" s="82"/>
      <c r="Q244" s="82"/>
      <c r="R244" s="82"/>
      <c r="S244" s="82"/>
      <c r="T244" s="83"/>
      <c r="AT244" s="13" t="s">
        <v>133</v>
      </c>
      <c r="AU244" s="13" t="s">
        <v>88</v>
      </c>
    </row>
    <row r="245" s="1" customFormat="1">
      <c r="B245" s="34"/>
      <c r="C245" s="35"/>
      <c r="D245" s="232" t="s">
        <v>134</v>
      </c>
      <c r="E245" s="35"/>
      <c r="F245" s="235" t="s">
        <v>443</v>
      </c>
      <c r="G245" s="35"/>
      <c r="H245" s="35"/>
      <c r="I245" s="135"/>
      <c r="J245" s="35"/>
      <c r="K245" s="35"/>
      <c r="L245" s="39"/>
      <c r="M245" s="234"/>
      <c r="N245" s="82"/>
      <c r="O245" s="82"/>
      <c r="P245" s="82"/>
      <c r="Q245" s="82"/>
      <c r="R245" s="82"/>
      <c r="S245" s="82"/>
      <c r="T245" s="83"/>
      <c r="AT245" s="13" t="s">
        <v>134</v>
      </c>
      <c r="AU245" s="13" t="s">
        <v>88</v>
      </c>
    </row>
    <row r="246" s="1" customFormat="1" ht="14.4" customHeight="1">
      <c r="B246" s="34"/>
      <c r="C246" s="219" t="s">
        <v>444</v>
      </c>
      <c r="D246" s="219" t="s">
        <v>126</v>
      </c>
      <c r="E246" s="220" t="s">
        <v>445</v>
      </c>
      <c r="F246" s="221" t="s">
        <v>446</v>
      </c>
      <c r="G246" s="222" t="s">
        <v>129</v>
      </c>
      <c r="H246" s="223">
        <v>1</v>
      </c>
      <c r="I246" s="224"/>
      <c r="J246" s="225">
        <f>ROUND(I246*H246,2)</f>
        <v>0</v>
      </c>
      <c r="K246" s="221" t="s">
        <v>182</v>
      </c>
      <c r="L246" s="39"/>
      <c r="M246" s="226" t="s">
        <v>1</v>
      </c>
      <c r="N246" s="227" t="s">
        <v>43</v>
      </c>
      <c r="O246" s="82"/>
      <c r="P246" s="228">
        <f>O246*H246</f>
        <v>0</v>
      </c>
      <c r="Q246" s="228">
        <v>0</v>
      </c>
      <c r="R246" s="228">
        <f>Q246*H246</f>
        <v>0</v>
      </c>
      <c r="S246" s="228">
        <v>0</v>
      </c>
      <c r="T246" s="229">
        <f>S246*H246</f>
        <v>0</v>
      </c>
      <c r="AR246" s="230" t="s">
        <v>147</v>
      </c>
      <c r="AT246" s="230" t="s">
        <v>126</v>
      </c>
      <c r="AU246" s="230" t="s">
        <v>88</v>
      </c>
      <c r="AY246" s="13" t="s">
        <v>123</v>
      </c>
      <c r="BE246" s="231">
        <f>IF(N246="základní",J246,0)</f>
        <v>0</v>
      </c>
      <c r="BF246" s="231">
        <f>IF(N246="snížená",J246,0)</f>
        <v>0</v>
      </c>
      <c r="BG246" s="231">
        <f>IF(N246="zákl. přenesená",J246,0)</f>
        <v>0</v>
      </c>
      <c r="BH246" s="231">
        <f>IF(N246="sníž. přenesená",J246,0)</f>
        <v>0</v>
      </c>
      <c r="BI246" s="231">
        <f>IF(N246="nulová",J246,0)</f>
        <v>0</v>
      </c>
      <c r="BJ246" s="13" t="s">
        <v>86</v>
      </c>
      <c r="BK246" s="231">
        <f>ROUND(I246*H246,2)</f>
        <v>0</v>
      </c>
      <c r="BL246" s="13" t="s">
        <v>147</v>
      </c>
      <c r="BM246" s="230" t="s">
        <v>447</v>
      </c>
    </row>
    <row r="247" s="1" customFormat="1">
      <c r="B247" s="34"/>
      <c r="C247" s="35"/>
      <c r="D247" s="232" t="s">
        <v>133</v>
      </c>
      <c r="E247" s="35"/>
      <c r="F247" s="233" t="s">
        <v>448</v>
      </c>
      <c r="G247" s="35"/>
      <c r="H247" s="35"/>
      <c r="I247" s="135"/>
      <c r="J247" s="35"/>
      <c r="K247" s="35"/>
      <c r="L247" s="39"/>
      <c r="M247" s="234"/>
      <c r="N247" s="82"/>
      <c r="O247" s="82"/>
      <c r="P247" s="82"/>
      <c r="Q247" s="82"/>
      <c r="R247" s="82"/>
      <c r="S247" s="82"/>
      <c r="T247" s="83"/>
      <c r="AT247" s="13" t="s">
        <v>133</v>
      </c>
      <c r="AU247" s="13" t="s">
        <v>88</v>
      </c>
    </row>
    <row r="248" s="1" customFormat="1">
      <c r="B248" s="34"/>
      <c r="C248" s="35"/>
      <c r="D248" s="232" t="s">
        <v>134</v>
      </c>
      <c r="E248" s="35"/>
      <c r="F248" s="235" t="s">
        <v>449</v>
      </c>
      <c r="G248" s="35"/>
      <c r="H248" s="35"/>
      <c r="I248" s="135"/>
      <c r="J248" s="35"/>
      <c r="K248" s="35"/>
      <c r="L248" s="39"/>
      <c r="M248" s="234"/>
      <c r="N248" s="82"/>
      <c r="O248" s="82"/>
      <c r="P248" s="82"/>
      <c r="Q248" s="82"/>
      <c r="R248" s="82"/>
      <c r="S248" s="82"/>
      <c r="T248" s="83"/>
      <c r="AT248" s="13" t="s">
        <v>134</v>
      </c>
      <c r="AU248" s="13" t="s">
        <v>88</v>
      </c>
    </row>
    <row r="249" s="1" customFormat="1" ht="14.4" customHeight="1">
      <c r="B249" s="34"/>
      <c r="C249" s="219" t="s">
        <v>450</v>
      </c>
      <c r="D249" s="219" t="s">
        <v>126</v>
      </c>
      <c r="E249" s="220" t="s">
        <v>451</v>
      </c>
      <c r="F249" s="221" t="s">
        <v>452</v>
      </c>
      <c r="G249" s="222" t="s">
        <v>453</v>
      </c>
      <c r="H249" s="223">
        <v>2</v>
      </c>
      <c r="I249" s="224"/>
      <c r="J249" s="225">
        <f>ROUND(I249*H249,2)</f>
        <v>0</v>
      </c>
      <c r="K249" s="221" t="s">
        <v>130</v>
      </c>
      <c r="L249" s="39"/>
      <c r="M249" s="226" t="s">
        <v>1</v>
      </c>
      <c r="N249" s="227" t="s">
        <v>43</v>
      </c>
      <c r="O249" s="82"/>
      <c r="P249" s="228">
        <f>O249*H249</f>
        <v>0</v>
      </c>
      <c r="Q249" s="228">
        <v>0.085419999999999996</v>
      </c>
      <c r="R249" s="228">
        <f>Q249*H249</f>
        <v>0.17083999999999999</v>
      </c>
      <c r="S249" s="228">
        <v>0</v>
      </c>
      <c r="T249" s="229">
        <f>S249*H249</f>
        <v>0</v>
      </c>
      <c r="AR249" s="230" t="s">
        <v>147</v>
      </c>
      <c r="AT249" s="230" t="s">
        <v>126</v>
      </c>
      <c r="AU249" s="230" t="s">
        <v>88</v>
      </c>
      <c r="AY249" s="13" t="s">
        <v>123</v>
      </c>
      <c r="BE249" s="231">
        <f>IF(N249="základní",J249,0)</f>
        <v>0</v>
      </c>
      <c r="BF249" s="231">
        <f>IF(N249="snížená",J249,0)</f>
        <v>0</v>
      </c>
      <c r="BG249" s="231">
        <f>IF(N249="zákl. přenesená",J249,0)</f>
        <v>0</v>
      </c>
      <c r="BH249" s="231">
        <f>IF(N249="sníž. přenesená",J249,0)</f>
        <v>0</v>
      </c>
      <c r="BI249" s="231">
        <f>IF(N249="nulová",J249,0)</f>
        <v>0</v>
      </c>
      <c r="BJ249" s="13" t="s">
        <v>86</v>
      </c>
      <c r="BK249" s="231">
        <f>ROUND(I249*H249,2)</f>
        <v>0</v>
      </c>
      <c r="BL249" s="13" t="s">
        <v>147</v>
      </c>
      <c r="BM249" s="230" t="s">
        <v>454</v>
      </c>
    </row>
    <row r="250" s="1" customFormat="1">
      <c r="B250" s="34"/>
      <c r="C250" s="35"/>
      <c r="D250" s="232" t="s">
        <v>133</v>
      </c>
      <c r="E250" s="35"/>
      <c r="F250" s="233" t="s">
        <v>455</v>
      </c>
      <c r="G250" s="35"/>
      <c r="H250" s="35"/>
      <c r="I250" s="135"/>
      <c r="J250" s="35"/>
      <c r="K250" s="35"/>
      <c r="L250" s="39"/>
      <c r="M250" s="234"/>
      <c r="N250" s="82"/>
      <c r="O250" s="82"/>
      <c r="P250" s="82"/>
      <c r="Q250" s="82"/>
      <c r="R250" s="82"/>
      <c r="S250" s="82"/>
      <c r="T250" s="83"/>
      <c r="AT250" s="13" t="s">
        <v>133</v>
      </c>
      <c r="AU250" s="13" t="s">
        <v>88</v>
      </c>
    </row>
    <row r="251" s="1" customFormat="1">
      <c r="B251" s="34"/>
      <c r="C251" s="35"/>
      <c r="D251" s="232" t="s">
        <v>134</v>
      </c>
      <c r="E251" s="35"/>
      <c r="F251" s="235" t="s">
        <v>456</v>
      </c>
      <c r="G251" s="35"/>
      <c r="H251" s="35"/>
      <c r="I251" s="135"/>
      <c r="J251" s="35"/>
      <c r="K251" s="35"/>
      <c r="L251" s="39"/>
      <c r="M251" s="234"/>
      <c r="N251" s="82"/>
      <c r="O251" s="82"/>
      <c r="P251" s="82"/>
      <c r="Q251" s="82"/>
      <c r="R251" s="82"/>
      <c r="S251" s="82"/>
      <c r="T251" s="83"/>
      <c r="AT251" s="13" t="s">
        <v>134</v>
      </c>
      <c r="AU251" s="13" t="s">
        <v>88</v>
      </c>
    </row>
    <row r="252" s="1" customFormat="1" ht="14.4" customHeight="1">
      <c r="B252" s="34"/>
      <c r="C252" s="219" t="s">
        <v>457</v>
      </c>
      <c r="D252" s="219" t="s">
        <v>126</v>
      </c>
      <c r="E252" s="220" t="s">
        <v>458</v>
      </c>
      <c r="F252" s="221" t="s">
        <v>459</v>
      </c>
      <c r="G252" s="222" t="s">
        <v>160</v>
      </c>
      <c r="H252" s="223">
        <v>5.7599999999999998</v>
      </c>
      <c r="I252" s="224"/>
      <c r="J252" s="225">
        <f>ROUND(I252*H252,2)</f>
        <v>0</v>
      </c>
      <c r="K252" s="221" t="s">
        <v>130</v>
      </c>
      <c r="L252" s="39"/>
      <c r="M252" s="226" t="s">
        <v>1</v>
      </c>
      <c r="N252" s="227" t="s">
        <v>43</v>
      </c>
      <c r="O252" s="82"/>
      <c r="P252" s="228">
        <f>O252*H252</f>
        <v>0</v>
      </c>
      <c r="Q252" s="228">
        <v>9.0000000000000006E-05</v>
      </c>
      <c r="R252" s="228">
        <f>Q252*H252</f>
        <v>0.00051840000000000002</v>
      </c>
      <c r="S252" s="228">
        <v>0</v>
      </c>
      <c r="T252" s="229">
        <f>S252*H252</f>
        <v>0</v>
      </c>
      <c r="AR252" s="230" t="s">
        <v>147</v>
      </c>
      <c r="AT252" s="230" t="s">
        <v>126</v>
      </c>
      <c r="AU252" s="230" t="s">
        <v>88</v>
      </c>
      <c r="AY252" s="13" t="s">
        <v>123</v>
      </c>
      <c r="BE252" s="231">
        <f>IF(N252="základní",J252,0)</f>
        <v>0</v>
      </c>
      <c r="BF252" s="231">
        <f>IF(N252="snížená",J252,0)</f>
        <v>0</v>
      </c>
      <c r="BG252" s="231">
        <f>IF(N252="zákl. přenesená",J252,0)</f>
        <v>0</v>
      </c>
      <c r="BH252" s="231">
        <f>IF(N252="sníž. přenesená",J252,0)</f>
        <v>0</v>
      </c>
      <c r="BI252" s="231">
        <f>IF(N252="nulová",J252,0)</f>
        <v>0</v>
      </c>
      <c r="BJ252" s="13" t="s">
        <v>86</v>
      </c>
      <c r="BK252" s="231">
        <f>ROUND(I252*H252,2)</f>
        <v>0</v>
      </c>
      <c r="BL252" s="13" t="s">
        <v>147</v>
      </c>
      <c r="BM252" s="230" t="s">
        <v>460</v>
      </c>
    </row>
    <row r="253" s="1" customFormat="1">
      <c r="B253" s="34"/>
      <c r="C253" s="35"/>
      <c r="D253" s="232" t="s">
        <v>133</v>
      </c>
      <c r="E253" s="35"/>
      <c r="F253" s="233" t="s">
        <v>461</v>
      </c>
      <c r="G253" s="35"/>
      <c r="H253" s="35"/>
      <c r="I253" s="135"/>
      <c r="J253" s="35"/>
      <c r="K253" s="35"/>
      <c r="L253" s="39"/>
      <c r="M253" s="234"/>
      <c r="N253" s="82"/>
      <c r="O253" s="82"/>
      <c r="P253" s="82"/>
      <c r="Q253" s="82"/>
      <c r="R253" s="82"/>
      <c r="S253" s="82"/>
      <c r="T253" s="83"/>
      <c r="AT253" s="13" t="s">
        <v>133</v>
      </c>
      <c r="AU253" s="13" t="s">
        <v>88</v>
      </c>
    </row>
    <row r="254" s="1" customFormat="1">
      <c r="B254" s="34"/>
      <c r="C254" s="35"/>
      <c r="D254" s="232" t="s">
        <v>134</v>
      </c>
      <c r="E254" s="35"/>
      <c r="F254" s="235" t="s">
        <v>462</v>
      </c>
      <c r="G254" s="35"/>
      <c r="H254" s="35"/>
      <c r="I254" s="135"/>
      <c r="J254" s="35"/>
      <c r="K254" s="35"/>
      <c r="L254" s="39"/>
      <c r="M254" s="234"/>
      <c r="N254" s="82"/>
      <c r="O254" s="82"/>
      <c r="P254" s="82"/>
      <c r="Q254" s="82"/>
      <c r="R254" s="82"/>
      <c r="S254" s="82"/>
      <c r="T254" s="83"/>
      <c r="AT254" s="13" t="s">
        <v>134</v>
      </c>
      <c r="AU254" s="13" t="s">
        <v>88</v>
      </c>
    </row>
    <row r="255" s="1" customFormat="1" ht="21.6" customHeight="1">
      <c r="B255" s="34"/>
      <c r="C255" s="219" t="s">
        <v>463</v>
      </c>
      <c r="D255" s="219" t="s">
        <v>126</v>
      </c>
      <c r="E255" s="220" t="s">
        <v>464</v>
      </c>
      <c r="F255" s="221" t="s">
        <v>465</v>
      </c>
      <c r="G255" s="222" t="s">
        <v>227</v>
      </c>
      <c r="H255" s="223">
        <v>1.95</v>
      </c>
      <c r="I255" s="224"/>
      <c r="J255" s="225">
        <f>ROUND(I255*H255,2)</f>
        <v>0</v>
      </c>
      <c r="K255" s="221" t="s">
        <v>130</v>
      </c>
      <c r="L255" s="39"/>
      <c r="M255" s="226" t="s">
        <v>1</v>
      </c>
      <c r="N255" s="227" t="s">
        <v>43</v>
      </c>
      <c r="O255" s="82"/>
      <c r="P255" s="228">
        <f>O255*H255</f>
        <v>0</v>
      </c>
      <c r="Q255" s="228">
        <v>0.0010200000000000001</v>
      </c>
      <c r="R255" s="228">
        <f>Q255*H255</f>
        <v>0.0019889999999999999</v>
      </c>
      <c r="S255" s="228">
        <v>0</v>
      </c>
      <c r="T255" s="229">
        <f>S255*H255</f>
        <v>0</v>
      </c>
      <c r="AR255" s="230" t="s">
        <v>147</v>
      </c>
      <c r="AT255" s="230" t="s">
        <v>126</v>
      </c>
      <c r="AU255" s="230" t="s">
        <v>88</v>
      </c>
      <c r="AY255" s="13" t="s">
        <v>123</v>
      </c>
      <c r="BE255" s="231">
        <f>IF(N255="základní",J255,0)</f>
        <v>0</v>
      </c>
      <c r="BF255" s="231">
        <f>IF(N255="snížená",J255,0)</f>
        <v>0</v>
      </c>
      <c r="BG255" s="231">
        <f>IF(N255="zákl. přenesená",J255,0)</f>
        <v>0</v>
      </c>
      <c r="BH255" s="231">
        <f>IF(N255="sníž. přenesená",J255,0)</f>
        <v>0</v>
      </c>
      <c r="BI255" s="231">
        <f>IF(N255="nulová",J255,0)</f>
        <v>0</v>
      </c>
      <c r="BJ255" s="13" t="s">
        <v>86</v>
      </c>
      <c r="BK255" s="231">
        <f>ROUND(I255*H255,2)</f>
        <v>0</v>
      </c>
      <c r="BL255" s="13" t="s">
        <v>147</v>
      </c>
      <c r="BM255" s="230" t="s">
        <v>466</v>
      </c>
    </row>
    <row r="256" s="1" customFormat="1">
      <c r="B256" s="34"/>
      <c r="C256" s="35"/>
      <c r="D256" s="232" t="s">
        <v>133</v>
      </c>
      <c r="E256" s="35"/>
      <c r="F256" s="233" t="s">
        <v>467</v>
      </c>
      <c r="G256" s="35"/>
      <c r="H256" s="35"/>
      <c r="I256" s="135"/>
      <c r="J256" s="35"/>
      <c r="K256" s="35"/>
      <c r="L256" s="39"/>
      <c r="M256" s="234"/>
      <c r="N256" s="82"/>
      <c r="O256" s="82"/>
      <c r="P256" s="82"/>
      <c r="Q256" s="82"/>
      <c r="R256" s="82"/>
      <c r="S256" s="82"/>
      <c r="T256" s="83"/>
      <c r="AT256" s="13" t="s">
        <v>133</v>
      </c>
      <c r="AU256" s="13" t="s">
        <v>88</v>
      </c>
    </row>
    <row r="257" s="1" customFormat="1">
      <c r="B257" s="34"/>
      <c r="C257" s="35"/>
      <c r="D257" s="232" t="s">
        <v>134</v>
      </c>
      <c r="E257" s="35"/>
      <c r="F257" s="235" t="s">
        <v>468</v>
      </c>
      <c r="G257" s="35"/>
      <c r="H257" s="35"/>
      <c r="I257" s="135"/>
      <c r="J257" s="35"/>
      <c r="K257" s="35"/>
      <c r="L257" s="39"/>
      <c r="M257" s="234"/>
      <c r="N257" s="82"/>
      <c r="O257" s="82"/>
      <c r="P257" s="82"/>
      <c r="Q257" s="82"/>
      <c r="R257" s="82"/>
      <c r="S257" s="82"/>
      <c r="T257" s="83"/>
      <c r="AT257" s="13" t="s">
        <v>134</v>
      </c>
      <c r="AU257" s="13" t="s">
        <v>88</v>
      </c>
    </row>
    <row r="258" s="1" customFormat="1" ht="21.6" customHeight="1">
      <c r="B258" s="34"/>
      <c r="C258" s="219" t="s">
        <v>469</v>
      </c>
      <c r="D258" s="219" t="s">
        <v>126</v>
      </c>
      <c r="E258" s="220" t="s">
        <v>470</v>
      </c>
      <c r="F258" s="221" t="s">
        <v>471</v>
      </c>
      <c r="G258" s="222" t="s">
        <v>160</v>
      </c>
      <c r="H258" s="223">
        <v>5.7599999999999998</v>
      </c>
      <c r="I258" s="224"/>
      <c r="J258" s="225">
        <f>ROUND(I258*H258,2)</f>
        <v>0</v>
      </c>
      <c r="K258" s="221" t="s">
        <v>130</v>
      </c>
      <c r="L258" s="39"/>
      <c r="M258" s="226" t="s">
        <v>1</v>
      </c>
      <c r="N258" s="227" t="s">
        <v>43</v>
      </c>
      <c r="O258" s="82"/>
      <c r="P258" s="228">
        <f>O258*H258</f>
        <v>0</v>
      </c>
      <c r="Q258" s="228">
        <v>0</v>
      </c>
      <c r="R258" s="228">
        <f>Q258*H258</f>
        <v>0</v>
      </c>
      <c r="S258" s="228">
        <v>0</v>
      </c>
      <c r="T258" s="229">
        <f>S258*H258</f>
        <v>0</v>
      </c>
      <c r="AR258" s="230" t="s">
        <v>147</v>
      </c>
      <c r="AT258" s="230" t="s">
        <v>126</v>
      </c>
      <c r="AU258" s="230" t="s">
        <v>88</v>
      </c>
      <c r="AY258" s="13" t="s">
        <v>123</v>
      </c>
      <c r="BE258" s="231">
        <f>IF(N258="základní",J258,0)</f>
        <v>0</v>
      </c>
      <c r="BF258" s="231">
        <f>IF(N258="snížená",J258,0)</f>
        <v>0</v>
      </c>
      <c r="BG258" s="231">
        <f>IF(N258="zákl. přenesená",J258,0)</f>
        <v>0</v>
      </c>
      <c r="BH258" s="231">
        <f>IF(N258="sníž. přenesená",J258,0)</f>
        <v>0</v>
      </c>
      <c r="BI258" s="231">
        <f>IF(N258="nulová",J258,0)</f>
        <v>0</v>
      </c>
      <c r="BJ258" s="13" t="s">
        <v>86</v>
      </c>
      <c r="BK258" s="231">
        <f>ROUND(I258*H258,2)</f>
        <v>0</v>
      </c>
      <c r="BL258" s="13" t="s">
        <v>147</v>
      </c>
      <c r="BM258" s="230" t="s">
        <v>472</v>
      </c>
    </row>
    <row r="259" s="1" customFormat="1">
      <c r="B259" s="34"/>
      <c r="C259" s="35"/>
      <c r="D259" s="232" t="s">
        <v>133</v>
      </c>
      <c r="E259" s="35"/>
      <c r="F259" s="233" t="s">
        <v>473</v>
      </c>
      <c r="G259" s="35"/>
      <c r="H259" s="35"/>
      <c r="I259" s="135"/>
      <c r="J259" s="35"/>
      <c r="K259" s="35"/>
      <c r="L259" s="39"/>
      <c r="M259" s="234"/>
      <c r="N259" s="82"/>
      <c r="O259" s="82"/>
      <c r="P259" s="82"/>
      <c r="Q259" s="82"/>
      <c r="R259" s="82"/>
      <c r="S259" s="82"/>
      <c r="T259" s="83"/>
      <c r="AT259" s="13" t="s">
        <v>133</v>
      </c>
      <c r="AU259" s="13" t="s">
        <v>88</v>
      </c>
    </row>
    <row r="260" s="1" customFormat="1">
      <c r="B260" s="34"/>
      <c r="C260" s="35"/>
      <c r="D260" s="232" t="s">
        <v>134</v>
      </c>
      <c r="E260" s="35"/>
      <c r="F260" s="235" t="s">
        <v>474</v>
      </c>
      <c r="G260" s="35"/>
      <c r="H260" s="35"/>
      <c r="I260" s="135"/>
      <c r="J260" s="35"/>
      <c r="K260" s="35"/>
      <c r="L260" s="39"/>
      <c r="M260" s="234"/>
      <c r="N260" s="82"/>
      <c r="O260" s="82"/>
      <c r="P260" s="82"/>
      <c r="Q260" s="82"/>
      <c r="R260" s="82"/>
      <c r="S260" s="82"/>
      <c r="T260" s="83"/>
      <c r="AT260" s="13" t="s">
        <v>134</v>
      </c>
      <c r="AU260" s="13" t="s">
        <v>88</v>
      </c>
    </row>
    <row r="261" s="1" customFormat="1" ht="21.6" customHeight="1">
      <c r="B261" s="34"/>
      <c r="C261" s="219" t="s">
        <v>475</v>
      </c>
      <c r="D261" s="219" t="s">
        <v>126</v>
      </c>
      <c r="E261" s="220" t="s">
        <v>476</v>
      </c>
      <c r="F261" s="221" t="s">
        <v>477</v>
      </c>
      <c r="G261" s="222" t="s">
        <v>227</v>
      </c>
      <c r="H261" s="223">
        <v>7.2000000000000002</v>
      </c>
      <c r="I261" s="224"/>
      <c r="J261" s="225">
        <f>ROUND(I261*H261,2)</f>
        <v>0</v>
      </c>
      <c r="K261" s="221" t="s">
        <v>130</v>
      </c>
      <c r="L261" s="39"/>
      <c r="M261" s="226" t="s">
        <v>1</v>
      </c>
      <c r="N261" s="227" t="s">
        <v>43</v>
      </c>
      <c r="O261" s="82"/>
      <c r="P261" s="228">
        <f>O261*H261</f>
        <v>0</v>
      </c>
      <c r="Q261" s="228">
        <v>0</v>
      </c>
      <c r="R261" s="228">
        <f>Q261*H261</f>
        <v>0</v>
      </c>
      <c r="S261" s="228">
        <v>0.00029999999999999997</v>
      </c>
      <c r="T261" s="229">
        <f>S261*H261</f>
        <v>0.00216</v>
      </c>
      <c r="AR261" s="230" t="s">
        <v>147</v>
      </c>
      <c r="AT261" s="230" t="s">
        <v>126</v>
      </c>
      <c r="AU261" s="230" t="s">
        <v>88</v>
      </c>
      <c r="AY261" s="13" t="s">
        <v>123</v>
      </c>
      <c r="BE261" s="231">
        <f>IF(N261="základní",J261,0)</f>
        <v>0</v>
      </c>
      <c r="BF261" s="231">
        <f>IF(N261="snížená",J261,0)</f>
        <v>0</v>
      </c>
      <c r="BG261" s="231">
        <f>IF(N261="zákl. přenesená",J261,0)</f>
        <v>0</v>
      </c>
      <c r="BH261" s="231">
        <f>IF(N261="sníž. přenesená",J261,0)</f>
        <v>0</v>
      </c>
      <c r="BI261" s="231">
        <f>IF(N261="nulová",J261,0)</f>
        <v>0</v>
      </c>
      <c r="BJ261" s="13" t="s">
        <v>86</v>
      </c>
      <c r="BK261" s="231">
        <f>ROUND(I261*H261,2)</f>
        <v>0</v>
      </c>
      <c r="BL261" s="13" t="s">
        <v>147</v>
      </c>
      <c r="BM261" s="230" t="s">
        <v>478</v>
      </c>
    </row>
    <row r="262" s="1" customFormat="1">
      <c r="B262" s="34"/>
      <c r="C262" s="35"/>
      <c r="D262" s="232" t="s">
        <v>133</v>
      </c>
      <c r="E262" s="35"/>
      <c r="F262" s="233" t="s">
        <v>479</v>
      </c>
      <c r="G262" s="35"/>
      <c r="H262" s="35"/>
      <c r="I262" s="135"/>
      <c r="J262" s="35"/>
      <c r="K262" s="35"/>
      <c r="L262" s="39"/>
      <c r="M262" s="234"/>
      <c r="N262" s="82"/>
      <c r="O262" s="82"/>
      <c r="P262" s="82"/>
      <c r="Q262" s="82"/>
      <c r="R262" s="82"/>
      <c r="S262" s="82"/>
      <c r="T262" s="83"/>
      <c r="AT262" s="13" t="s">
        <v>133</v>
      </c>
      <c r="AU262" s="13" t="s">
        <v>88</v>
      </c>
    </row>
    <row r="263" s="1" customFormat="1" ht="14.4" customHeight="1">
      <c r="B263" s="34"/>
      <c r="C263" s="219" t="s">
        <v>480</v>
      </c>
      <c r="D263" s="219" t="s">
        <v>126</v>
      </c>
      <c r="E263" s="220" t="s">
        <v>481</v>
      </c>
      <c r="F263" s="221" t="s">
        <v>482</v>
      </c>
      <c r="G263" s="222" t="s">
        <v>227</v>
      </c>
      <c r="H263" s="223">
        <v>54</v>
      </c>
      <c r="I263" s="224"/>
      <c r="J263" s="225">
        <f>ROUND(I263*H263,2)</f>
        <v>0</v>
      </c>
      <c r="K263" s="221" t="s">
        <v>130</v>
      </c>
      <c r="L263" s="39"/>
      <c r="M263" s="226" t="s">
        <v>1</v>
      </c>
      <c r="N263" s="227" t="s">
        <v>43</v>
      </c>
      <c r="O263" s="82"/>
      <c r="P263" s="228">
        <f>O263*H263</f>
        <v>0</v>
      </c>
      <c r="Q263" s="228">
        <v>0</v>
      </c>
      <c r="R263" s="228">
        <f>Q263*H263</f>
        <v>0</v>
      </c>
      <c r="S263" s="228">
        <v>0.02</v>
      </c>
      <c r="T263" s="229">
        <f>S263*H263</f>
        <v>1.0800000000000001</v>
      </c>
      <c r="AR263" s="230" t="s">
        <v>147</v>
      </c>
      <c r="AT263" s="230" t="s">
        <v>126</v>
      </c>
      <c r="AU263" s="230" t="s">
        <v>88</v>
      </c>
      <c r="AY263" s="13" t="s">
        <v>123</v>
      </c>
      <c r="BE263" s="231">
        <f>IF(N263="základní",J263,0)</f>
        <v>0</v>
      </c>
      <c r="BF263" s="231">
        <f>IF(N263="snížená",J263,0)</f>
        <v>0</v>
      </c>
      <c r="BG263" s="231">
        <f>IF(N263="zákl. přenesená",J263,0)</f>
        <v>0</v>
      </c>
      <c r="BH263" s="231">
        <f>IF(N263="sníž. přenesená",J263,0)</f>
        <v>0</v>
      </c>
      <c r="BI263" s="231">
        <f>IF(N263="nulová",J263,0)</f>
        <v>0</v>
      </c>
      <c r="BJ263" s="13" t="s">
        <v>86</v>
      </c>
      <c r="BK263" s="231">
        <f>ROUND(I263*H263,2)</f>
        <v>0</v>
      </c>
      <c r="BL263" s="13" t="s">
        <v>147</v>
      </c>
      <c r="BM263" s="230" t="s">
        <v>483</v>
      </c>
    </row>
    <row r="264" s="1" customFormat="1">
      <c r="B264" s="34"/>
      <c r="C264" s="35"/>
      <c r="D264" s="232" t="s">
        <v>133</v>
      </c>
      <c r="E264" s="35"/>
      <c r="F264" s="233" t="s">
        <v>484</v>
      </c>
      <c r="G264" s="35"/>
      <c r="H264" s="35"/>
      <c r="I264" s="135"/>
      <c r="J264" s="35"/>
      <c r="K264" s="35"/>
      <c r="L264" s="39"/>
      <c r="M264" s="234"/>
      <c r="N264" s="82"/>
      <c r="O264" s="82"/>
      <c r="P264" s="82"/>
      <c r="Q264" s="82"/>
      <c r="R264" s="82"/>
      <c r="S264" s="82"/>
      <c r="T264" s="83"/>
      <c r="AT264" s="13" t="s">
        <v>133</v>
      </c>
      <c r="AU264" s="13" t="s">
        <v>88</v>
      </c>
    </row>
    <row r="265" s="1" customFormat="1">
      <c r="B265" s="34"/>
      <c r="C265" s="35"/>
      <c r="D265" s="232" t="s">
        <v>134</v>
      </c>
      <c r="E265" s="35"/>
      <c r="F265" s="235" t="s">
        <v>485</v>
      </c>
      <c r="G265" s="35"/>
      <c r="H265" s="35"/>
      <c r="I265" s="135"/>
      <c r="J265" s="35"/>
      <c r="K265" s="35"/>
      <c r="L265" s="39"/>
      <c r="M265" s="234"/>
      <c r="N265" s="82"/>
      <c r="O265" s="82"/>
      <c r="P265" s="82"/>
      <c r="Q265" s="82"/>
      <c r="R265" s="82"/>
      <c r="S265" s="82"/>
      <c r="T265" s="83"/>
      <c r="AT265" s="13" t="s">
        <v>134</v>
      </c>
      <c r="AU265" s="13" t="s">
        <v>88</v>
      </c>
    </row>
    <row r="266" s="1" customFormat="1" ht="21.6" customHeight="1">
      <c r="B266" s="34"/>
      <c r="C266" s="219" t="s">
        <v>486</v>
      </c>
      <c r="D266" s="219" t="s">
        <v>126</v>
      </c>
      <c r="E266" s="220" t="s">
        <v>487</v>
      </c>
      <c r="F266" s="221" t="s">
        <v>488</v>
      </c>
      <c r="G266" s="222" t="s">
        <v>227</v>
      </c>
      <c r="H266" s="223">
        <v>108</v>
      </c>
      <c r="I266" s="224"/>
      <c r="J266" s="225">
        <f>ROUND(I266*H266,2)</f>
        <v>0</v>
      </c>
      <c r="K266" s="221" t="s">
        <v>130</v>
      </c>
      <c r="L266" s="39"/>
      <c r="M266" s="226" t="s">
        <v>1</v>
      </c>
      <c r="N266" s="227" t="s">
        <v>43</v>
      </c>
      <c r="O266" s="82"/>
      <c r="P266" s="228">
        <f>O266*H266</f>
        <v>0</v>
      </c>
      <c r="Q266" s="228">
        <v>0</v>
      </c>
      <c r="R266" s="228">
        <f>Q266*H266</f>
        <v>0</v>
      </c>
      <c r="S266" s="228">
        <v>0.02</v>
      </c>
      <c r="T266" s="229">
        <f>S266*H266</f>
        <v>2.1600000000000001</v>
      </c>
      <c r="AR266" s="230" t="s">
        <v>147</v>
      </c>
      <c r="AT266" s="230" t="s">
        <v>126</v>
      </c>
      <c r="AU266" s="230" t="s">
        <v>88</v>
      </c>
      <c r="AY266" s="13" t="s">
        <v>123</v>
      </c>
      <c r="BE266" s="231">
        <f>IF(N266="základní",J266,0)</f>
        <v>0</v>
      </c>
      <c r="BF266" s="231">
        <f>IF(N266="snížená",J266,0)</f>
        <v>0</v>
      </c>
      <c r="BG266" s="231">
        <f>IF(N266="zákl. přenesená",J266,0)</f>
        <v>0</v>
      </c>
      <c r="BH266" s="231">
        <f>IF(N266="sníž. přenesená",J266,0)</f>
        <v>0</v>
      </c>
      <c r="BI266" s="231">
        <f>IF(N266="nulová",J266,0)</f>
        <v>0</v>
      </c>
      <c r="BJ266" s="13" t="s">
        <v>86</v>
      </c>
      <c r="BK266" s="231">
        <f>ROUND(I266*H266,2)</f>
        <v>0</v>
      </c>
      <c r="BL266" s="13" t="s">
        <v>147</v>
      </c>
      <c r="BM266" s="230" t="s">
        <v>489</v>
      </c>
    </row>
    <row r="267" s="1" customFormat="1">
      <c r="B267" s="34"/>
      <c r="C267" s="35"/>
      <c r="D267" s="232" t="s">
        <v>133</v>
      </c>
      <c r="E267" s="35"/>
      <c r="F267" s="233" t="s">
        <v>490</v>
      </c>
      <c r="G267" s="35"/>
      <c r="H267" s="35"/>
      <c r="I267" s="135"/>
      <c r="J267" s="35"/>
      <c r="K267" s="35"/>
      <c r="L267" s="39"/>
      <c r="M267" s="234"/>
      <c r="N267" s="82"/>
      <c r="O267" s="82"/>
      <c r="P267" s="82"/>
      <c r="Q267" s="82"/>
      <c r="R267" s="82"/>
      <c r="S267" s="82"/>
      <c r="T267" s="83"/>
      <c r="AT267" s="13" t="s">
        <v>133</v>
      </c>
      <c r="AU267" s="13" t="s">
        <v>88</v>
      </c>
    </row>
    <row r="268" s="1" customFormat="1">
      <c r="B268" s="34"/>
      <c r="C268" s="35"/>
      <c r="D268" s="232" t="s">
        <v>134</v>
      </c>
      <c r="E268" s="35"/>
      <c r="F268" s="235" t="s">
        <v>491</v>
      </c>
      <c r="G268" s="35"/>
      <c r="H268" s="35"/>
      <c r="I268" s="135"/>
      <c r="J268" s="35"/>
      <c r="K268" s="35"/>
      <c r="L268" s="39"/>
      <c r="M268" s="234"/>
      <c r="N268" s="82"/>
      <c r="O268" s="82"/>
      <c r="P268" s="82"/>
      <c r="Q268" s="82"/>
      <c r="R268" s="82"/>
      <c r="S268" s="82"/>
      <c r="T268" s="83"/>
      <c r="AT268" s="13" t="s">
        <v>134</v>
      </c>
      <c r="AU268" s="13" t="s">
        <v>88</v>
      </c>
    </row>
    <row r="269" s="1" customFormat="1" ht="21.6" customHeight="1">
      <c r="B269" s="34"/>
      <c r="C269" s="219" t="s">
        <v>492</v>
      </c>
      <c r="D269" s="219" t="s">
        <v>126</v>
      </c>
      <c r="E269" s="220" t="s">
        <v>493</v>
      </c>
      <c r="F269" s="221" t="s">
        <v>494</v>
      </c>
      <c r="G269" s="222" t="s">
        <v>227</v>
      </c>
      <c r="H269" s="223">
        <v>14.4</v>
      </c>
      <c r="I269" s="224"/>
      <c r="J269" s="225">
        <f>ROUND(I269*H269,2)</f>
        <v>0</v>
      </c>
      <c r="K269" s="221" t="s">
        <v>130</v>
      </c>
      <c r="L269" s="39"/>
      <c r="M269" s="226" t="s">
        <v>1</v>
      </c>
      <c r="N269" s="227" t="s">
        <v>43</v>
      </c>
      <c r="O269" s="82"/>
      <c r="P269" s="228">
        <f>O269*H269</f>
        <v>0</v>
      </c>
      <c r="Q269" s="228">
        <v>0</v>
      </c>
      <c r="R269" s="228">
        <f>Q269*H269</f>
        <v>0</v>
      </c>
      <c r="S269" s="228">
        <v>0</v>
      </c>
      <c r="T269" s="229">
        <f>S269*H269</f>
        <v>0</v>
      </c>
      <c r="AR269" s="230" t="s">
        <v>147</v>
      </c>
      <c r="AT269" s="230" t="s">
        <v>126</v>
      </c>
      <c r="AU269" s="230" t="s">
        <v>88</v>
      </c>
      <c r="AY269" s="13" t="s">
        <v>123</v>
      </c>
      <c r="BE269" s="231">
        <f>IF(N269="základní",J269,0)</f>
        <v>0</v>
      </c>
      <c r="BF269" s="231">
        <f>IF(N269="snížená",J269,0)</f>
        <v>0</v>
      </c>
      <c r="BG269" s="231">
        <f>IF(N269="zákl. přenesená",J269,0)</f>
        <v>0</v>
      </c>
      <c r="BH269" s="231">
        <f>IF(N269="sníž. přenesená",J269,0)</f>
        <v>0</v>
      </c>
      <c r="BI269" s="231">
        <f>IF(N269="nulová",J269,0)</f>
        <v>0</v>
      </c>
      <c r="BJ269" s="13" t="s">
        <v>86</v>
      </c>
      <c r="BK269" s="231">
        <f>ROUND(I269*H269,2)</f>
        <v>0</v>
      </c>
      <c r="BL269" s="13" t="s">
        <v>147</v>
      </c>
      <c r="BM269" s="230" t="s">
        <v>495</v>
      </c>
    </row>
    <row r="270" s="1" customFormat="1">
      <c r="B270" s="34"/>
      <c r="C270" s="35"/>
      <c r="D270" s="232" t="s">
        <v>133</v>
      </c>
      <c r="E270" s="35"/>
      <c r="F270" s="233" t="s">
        <v>496</v>
      </c>
      <c r="G270" s="35"/>
      <c r="H270" s="35"/>
      <c r="I270" s="135"/>
      <c r="J270" s="35"/>
      <c r="K270" s="35"/>
      <c r="L270" s="39"/>
      <c r="M270" s="234"/>
      <c r="N270" s="82"/>
      <c r="O270" s="82"/>
      <c r="P270" s="82"/>
      <c r="Q270" s="82"/>
      <c r="R270" s="82"/>
      <c r="S270" s="82"/>
      <c r="T270" s="83"/>
      <c r="AT270" s="13" t="s">
        <v>133</v>
      </c>
      <c r="AU270" s="13" t="s">
        <v>88</v>
      </c>
    </row>
    <row r="271" s="1" customFormat="1">
      <c r="B271" s="34"/>
      <c r="C271" s="35"/>
      <c r="D271" s="232" t="s">
        <v>134</v>
      </c>
      <c r="E271" s="35"/>
      <c r="F271" s="235" t="s">
        <v>497</v>
      </c>
      <c r="G271" s="35"/>
      <c r="H271" s="35"/>
      <c r="I271" s="135"/>
      <c r="J271" s="35"/>
      <c r="K271" s="35"/>
      <c r="L271" s="39"/>
      <c r="M271" s="234"/>
      <c r="N271" s="82"/>
      <c r="O271" s="82"/>
      <c r="P271" s="82"/>
      <c r="Q271" s="82"/>
      <c r="R271" s="82"/>
      <c r="S271" s="82"/>
      <c r="T271" s="83"/>
      <c r="AT271" s="13" t="s">
        <v>134</v>
      </c>
      <c r="AU271" s="13" t="s">
        <v>88</v>
      </c>
    </row>
    <row r="272" s="1" customFormat="1" ht="21.6" customHeight="1">
      <c r="B272" s="34"/>
      <c r="C272" s="219" t="s">
        <v>498</v>
      </c>
      <c r="D272" s="219" t="s">
        <v>126</v>
      </c>
      <c r="E272" s="220" t="s">
        <v>499</v>
      </c>
      <c r="F272" s="221" t="s">
        <v>500</v>
      </c>
      <c r="G272" s="222" t="s">
        <v>227</v>
      </c>
      <c r="H272" s="223">
        <v>432</v>
      </c>
      <c r="I272" s="224"/>
      <c r="J272" s="225">
        <f>ROUND(I272*H272,2)</f>
        <v>0</v>
      </c>
      <c r="K272" s="221" t="s">
        <v>130</v>
      </c>
      <c r="L272" s="39"/>
      <c r="M272" s="226" t="s">
        <v>1</v>
      </c>
      <c r="N272" s="227" t="s">
        <v>43</v>
      </c>
      <c r="O272" s="82"/>
      <c r="P272" s="228">
        <f>O272*H272</f>
        <v>0</v>
      </c>
      <c r="Q272" s="228">
        <v>0</v>
      </c>
      <c r="R272" s="228">
        <f>Q272*H272</f>
        <v>0</v>
      </c>
      <c r="S272" s="228">
        <v>0</v>
      </c>
      <c r="T272" s="229">
        <f>S272*H272</f>
        <v>0</v>
      </c>
      <c r="AR272" s="230" t="s">
        <v>147</v>
      </c>
      <c r="AT272" s="230" t="s">
        <v>126</v>
      </c>
      <c r="AU272" s="230" t="s">
        <v>88</v>
      </c>
      <c r="AY272" s="13" t="s">
        <v>123</v>
      </c>
      <c r="BE272" s="231">
        <f>IF(N272="základní",J272,0)</f>
        <v>0</v>
      </c>
      <c r="BF272" s="231">
        <f>IF(N272="snížená",J272,0)</f>
        <v>0</v>
      </c>
      <c r="BG272" s="231">
        <f>IF(N272="zákl. přenesená",J272,0)</f>
        <v>0</v>
      </c>
      <c r="BH272" s="231">
        <f>IF(N272="sníž. přenesená",J272,0)</f>
        <v>0</v>
      </c>
      <c r="BI272" s="231">
        <f>IF(N272="nulová",J272,0)</f>
        <v>0</v>
      </c>
      <c r="BJ272" s="13" t="s">
        <v>86</v>
      </c>
      <c r="BK272" s="231">
        <f>ROUND(I272*H272,2)</f>
        <v>0</v>
      </c>
      <c r="BL272" s="13" t="s">
        <v>147</v>
      </c>
      <c r="BM272" s="230" t="s">
        <v>501</v>
      </c>
    </row>
    <row r="273" s="1" customFormat="1">
      <c r="B273" s="34"/>
      <c r="C273" s="35"/>
      <c r="D273" s="232" t="s">
        <v>133</v>
      </c>
      <c r="E273" s="35"/>
      <c r="F273" s="233" t="s">
        <v>502</v>
      </c>
      <c r="G273" s="35"/>
      <c r="H273" s="35"/>
      <c r="I273" s="135"/>
      <c r="J273" s="35"/>
      <c r="K273" s="35"/>
      <c r="L273" s="39"/>
      <c r="M273" s="234"/>
      <c r="N273" s="82"/>
      <c r="O273" s="82"/>
      <c r="P273" s="82"/>
      <c r="Q273" s="82"/>
      <c r="R273" s="82"/>
      <c r="S273" s="82"/>
      <c r="T273" s="83"/>
      <c r="AT273" s="13" t="s">
        <v>133</v>
      </c>
      <c r="AU273" s="13" t="s">
        <v>88</v>
      </c>
    </row>
    <row r="274" s="1" customFormat="1">
      <c r="B274" s="34"/>
      <c r="C274" s="35"/>
      <c r="D274" s="232" t="s">
        <v>134</v>
      </c>
      <c r="E274" s="35"/>
      <c r="F274" s="235" t="s">
        <v>503</v>
      </c>
      <c r="G274" s="35"/>
      <c r="H274" s="35"/>
      <c r="I274" s="135"/>
      <c r="J274" s="35"/>
      <c r="K274" s="35"/>
      <c r="L274" s="39"/>
      <c r="M274" s="234"/>
      <c r="N274" s="82"/>
      <c r="O274" s="82"/>
      <c r="P274" s="82"/>
      <c r="Q274" s="82"/>
      <c r="R274" s="82"/>
      <c r="S274" s="82"/>
      <c r="T274" s="83"/>
      <c r="AT274" s="13" t="s">
        <v>134</v>
      </c>
      <c r="AU274" s="13" t="s">
        <v>88</v>
      </c>
    </row>
    <row r="275" s="1" customFormat="1" ht="21.6" customHeight="1">
      <c r="B275" s="34"/>
      <c r="C275" s="219" t="s">
        <v>504</v>
      </c>
      <c r="D275" s="219" t="s">
        <v>126</v>
      </c>
      <c r="E275" s="220" t="s">
        <v>505</v>
      </c>
      <c r="F275" s="221" t="s">
        <v>506</v>
      </c>
      <c r="G275" s="222" t="s">
        <v>227</v>
      </c>
      <c r="H275" s="223">
        <v>14.4</v>
      </c>
      <c r="I275" s="224"/>
      <c r="J275" s="225">
        <f>ROUND(I275*H275,2)</f>
        <v>0</v>
      </c>
      <c r="K275" s="221" t="s">
        <v>130</v>
      </c>
      <c r="L275" s="39"/>
      <c r="M275" s="226" t="s">
        <v>1</v>
      </c>
      <c r="N275" s="227" t="s">
        <v>43</v>
      </c>
      <c r="O275" s="82"/>
      <c r="P275" s="228">
        <f>O275*H275</f>
        <v>0</v>
      </c>
      <c r="Q275" s="228">
        <v>0</v>
      </c>
      <c r="R275" s="228">
        <f>Q275*H275</f>
        <v>0</v>
      </c>
      <c r="S275" s="228">
        <v>0</v>
      </c>
      <c r="T275" s="229">
        <f>S275*H275</f>
        <v>0</v>
      </c>
      <c r="AR275" s="230" t="s">
        <v>147</v>
      </c>
      <c r="AT275" s="230" t="s">
        <v>126</v>
      </c>
      <c r="AU275" s="230" t="s">
        <v>88</v>
      </c>
      <c r="AY275" s="13" t="s">
        <v>123</v>
      </c>
      <c r="BE275" s="231">
        <f>IF(N275="základní",J275,0)</f>
        <v>0</v>
      </c>
      <c r="BF275" s="231">
        <f>IF(N275="snížená",J275,0)</f>
        <v>0</v>
      </c>
      <c r="BG275" s="231">
        <f>IF(N275="zákl. přenesená",J275,0)</f>
        <v>0</v>
      </c>
      <c r="BH275" s="231">
        <f>IF(N275="sníž. přenesená",J275,0)</f>
        <v>0</v>
      </c>
      <c r="BI275" s="231">
        <f>IF(N275="nulová",J275,0)</f>
        <v>0</v>
      </c>
      <c r="BJ275" s="13" t="s">
        <v>86</v>
      </c>
      <c r="BK275" s="231">
        <f>ROUND(I275*H275,2)</f>
        <v>0</v>
      </c>
      <c r="BL275" s="13" t="s">
        <v>147</v>
      </c>
      <c r="BM275" s="230" t="s">
        <v>507</v>
      </c>
    </row>
    <row r="276" s="1" customFormat="1">
      <c r="B276" s="34"/>
      <c r="C276" s="35"/>
      <c r="D276" s="232" t="s">
        <v>133</v>
      </c>
      <c r="E276" s="35"/>
      <c r="F276" s="233" t="s">
        <v>508</v>
      </c>
      <c r="G276" s="35"/>
      <c r="H276" s="35"/>
      <c r="I276" s="135"/>
      <c r="J276" s="35"/>
      <c r="K276" s="35"/>
      <c r="L276" s="39"/>
      <c r="M276" s="234"/>
      <c r="N276" s="82"/>
      <c r="O276" s="82"/>
      <c r="P276" s="82"/>
      <c r="Q276" s="82"/>
      <c r="R276" s="82"/>
      <c r="S276" s="82"/>
      <c r="T276" s="83"/>
      <c r="AT276" s="13" t="s">
        <v>133</v>
      </c>
      <c r="AU276" s="13" t="s">
        <v>88</v>
      </c>
    </row>
    <row r="277" s="1" customFormat="1" ht="14.4" customHeight="1">
      <c r="B277" s="34"/>
      <c r="C277" s="219" t="s">
        <v>509</v>
      </c>
      <c r="D277" s="219" t="s">
        <v>126</v>
      </c>
      <c r="E277" s="220" t="s">
        <v>510</v>
      </c>
      <c r="F277" s="221" t="s">
        <v>511</v>
      </c>
      <c r="G277" s="222" t="s">
        <v>232</v>
      </c>
      <c r="H277" s="223">
        <v>3.6000000000000001</v>
      </c>
      <c r="I277" s="224"/>
      <c r="J277" s="225">
        <f>ROUND(I277*H277,2)</f>
        <v>0</v>
      </c>
      <c r="K277" s="221" t="s">
        <v>130</v>
      </c>
      <c r="L277" s="39"/>
      <c r="M277" s="226" t="s">
        <v>1</v>
      </c>
      <c r="N277" s="227" t="s">
        <v>43</v>
      </c>
      <c r="O277" s="82"/>
      <c r="P277" s="228">
        <f>O277*H277</f>
        <v>0</v>
      </c>
      <c r="Q277" s="228">
        <v>0.12</v>
      </c>
      <c r="R277" s="228">
        <f>Q277*H277</f>
        <v>0.432</v>
      </c>
      <c r="S277" s="228">
        <v>2.4900000000000002</v>
      </c>
      <c r="T277" s="229">
        <f>S277*H277</f>
        <v>8.9640000000000004</v>
      </c>
      <c r="AR277" s="230" t="s">
        <v>147</v>
      </c>
      <c r="AT277" s="230" t="s">
        <v>126</v>
      </c>
      <c r="AU277" s="230" t="s">
        <v>88</v>
      </c>
      <c r="AY277" s="13" t="s">
        <v>123</v>
      </c>
      <c r="BE277" s="231">
        <f>IF(N277="základní",J277,0)</f>
        <v>0</v>
      </c>
      <c r="BF277" s="231">
        <f>IF(N277="snížená",J277,0)</f>
        <v>0</v>
      </c>
      <c r="BG277" s="231">
        <f>IF(N277="zákl. přenesená",J277,0)</f>
        <v>0</v>
      </c>
      <c r="BH277" s="231">
        <f>IF(N277="sníž. přenesená",J277,0)</f>
        <v>0</v>
      </c>
      <c r="BI277" s="231">
        <f>IF(N277="nulová",J277,0)</f>
        <v>0</v>
      </c>
      <c r="BJ277" s="13" t="s">
        <v>86</v>
      </c>
      <c r="BK277" s="231">
        <f>ROUND(I277*H277,2)</f>
        <v>0</v>
      </c>
      <c r="BL277" s="13" t="s">
        <v>147</v>
      </c>
      <c r="BM277" s="230" t="s">
        <v>512</v>
      </c>
    </row>
    <row r="278" s="1" customFormat="1">
      <c r="B278" s="34"/>
      <c r="C278" s="35"/>
      <c r="D278" s="232" t="s">
        <v>133</v>
      </c>
      <c r="E278" s="35"/>
      <c r="F278" s="233" t="s">
        <v>513</v>
      </c>
      <c r="G278" s="35"/>
      <c r="H278" s="35"/>
      <c r="I278" s="135"/>
      <c r="J278" s="35"/>
      <c r="K278" s="35"/>
      <c r="L278" s="39"/>
      <c r="M278" s="234"/>
      <c r="N278" s="82"/>
      <c r="O278" s="82"/>
      <c r="P278" s="82"/>
      <c r="Q278" s="82"/>
      <c r="R278" s="82"/>
      <c r="S278" s="82"/>
      <c r="T278" s="83"/>
      <c r="AT278" s="13" t="s">
        <v>133</v>
      </c>
      <c r="AU278" s="13" t="s">
        <v>88</v>
      </c>
    </row>
    <row r="279" s="1" customFormat="1">
      <c r="B279" s="34"/>
      <c r="C279" s="35"/>
      <c r="D279" s="232" t="s">
        <v>134</v>
      </c>
      <c r="E279" s="35"/>
      <c r="F279" s="235" t="s">
        <v>514</v>
      </c>
      <c r="G279" s="35"/>
      <c r="H279" s="35"/>
      <c r="I279" s="135"/>
      <c r="J279" s="35"/>
      <c r="K279" s="35"/>
      <c r="L279" s="39"/>
      <c r="M279" s="234"/>
      <c r="N279" s="82"/>
      <c r="O279" s="82"/>
      <c r="P279" s="82"/>
      <c r="Q279" s="82"/>
      <c r="R279" s="82"/>
      <c r="S279" s="82"/>
      <c r="T279" s="83"/>
      <c r="AT279" s="13" t="s">
        <v>134</v>
      </c>
      <c r="AU279" s="13" t="s">
        <v>88</v>
      </c>
    </row>
    <row r="280" s="1" customFormat="1" ht="21.6" customHeight="1">
      <c r="B280" s="34"/>
      <c r="C280" s="219" t="s">
        <v>515</v>
      </c>
      <c r="D280" s="219" t="s">
        <v>126</v>
      </c>
      <c r="E280" s="220" t="s">
        <v>516</v>
      </c>
      <c r="F280" s="221" t="s">
        <v>517</v>
      </c>
      <c r="G280" s="222" t="s">
        <v>160</v>
      </c>
      <c r="H280" s="223">
        <v>16.399999999999999</v>
      </c>
      <c r="I280" s="224"/>
      <c r="J280" s="225">
        <f>ROUND(I280*H280,2)</f>
        <v>0</v>
      </c>
      <c r="K280" s="221" t="s">
        <v>130</v>
      </c>
      <c r="L280" s="39"/>
      <c r="M280" s="226" t="s">
        <v>1</v>
      </c>
      <c r="N280" s="227" t="s">
        <v>43</v>
      </c>
      <c r="O280" s="82"/>
      <c r="P280" s="228">
        <f>O280*H280</f>
        <v>0</v>
      </c>
      <c r="Q280" s="228">
        <v>0</v>
      </c>
      <c r="R280" s="228">
        <f>Q280*H280</f>
        <v>0</v>
      </c>
      <c r="S280" s="228">
        <v>0.035000000000000003</v>
      </c>
      <c r="T280" s="229">
        <f>S280*H280</f>
        <v>0.57399999999999995</v>
      </c>
      <c r="AR280" s="230" t="s">
        <v>147</v>
      </c>
      <c r="AT280" s="230" t="s">
        <v>126</v>
      </c>
      <c r="AU280" s="230" t="s">
        <v>88</v>
      </c>
      <c r="AY280" s="13" t="s">
        <v>123</v>
      </c>
      <c r="BE280" s="231">
        <f>IF(N280="základní",J280,0)</f>
        <v>0</v>
      </c>
      <c r="BF280" s="231">
        <f>IF(N280="snížená",J280,0)</f>
        <v>0</v>
      </c>
      <c r="BG280" s="231">
        <f>IF(N280="zákl. přenesená",J280,0)</f>
        <v>0</v>
      </c>
      <c r="BH280" s="231">
        <f>IF(N280="sníž. přenesená",J280,0)</f>
        <v>0</v>
      </c>
      <c r="BI280" s="231">
        <f>IF(N280="nulová",J280,0)</f>
        <v>0</v>
      </c>
      <c r="BJ280" s="13" t="s">
        <v>86</v>
      </c>
      <c r="BK280" s="231">
        <f>ROUND(I280*H280,2)</f>
        <v>0</v>
      </c>
      <c r="BL280" s="13" t="s">
        <v>147</v>
      </c>
      <c r="BM280" s="230" t="s">
        <v>518</v>
      </c>
    </row>
    <row r="281" s="1" customFormat="1">
      <c r="B281" s="34"/>
      <c r="C281" s="35"/>
      <c r="D281" s="232" t="s">
        <v>133</v>
      </c>
      <c r="E281" s="35"/>
      <c r="F281" s="233" t="s">
        <v>519</v>
      </c>
      <c r="G281" s="35"/>
      <c r="H281" s="35"/>
      <c r="I281" s="135"/>
      <c r="J281" s="35"/>
      <c r="K281" s="35"/>
      <c r="L281" s="39"/>
      <c r="M281" s="234"/>
      <c r="N281" s="82"/>
      <c r="O281" s="82"/>
      <c r="P281" s="82"/>
      <c r="Q281" s="82"/>
      <c r="R281" s="82"/>
      <c r="S281" s="82"/>
      <c r="T281" s="83"/>
      <c r="AT281" s="13" t="s">
        <v>133</v>
      </c>
      <c r="AU281" s="13" t="s">
        <v>88</v>
      </c>
    </row>
    <row r="282" s="1" customFormat="1">
      <c r="B282" s="34"/>
      <c r="C282" s="35"/>
      <c r="D282" s="232" t="s">
        <v>134</v>
      </c>
      <c r="E282" s="35"/>
      <c r="F282" s="235" t="s">
        <v>520</v>
      </c>
      <c r="G282" s="35"/>
      <c r="H282" s="35"/>
      <c r="I282" s="135"/>
      <c r="J282" s="35"/>
      <c r="K282" s="35"/>
      <c r="L282" s="39"/>
      <c r="M282" s="234"/>
      <c r="N282" s="82"/>
      <c r="O282" s="82"/>
      <c r="P282" s="82"/>
      <c r="Q282" s="82"/>
      <c r="R282" s="82"/>
      <c r="S282" s="82"/>
      <c r="T282" s="83"/>
      <c r="AT282" s="13" t="s">
        <v>134</v>
      </c>
      <c r="AU282" s="13" t="s">
        <v>88</v>
      </c>
    </row>
    <row r="283" s="1" customFormat="1" ht="21.6" customHeight="1">
      <c r="B283" s="34"/>
      <c r="C283" s="219" t="s">
        <v>521</v>
      </c>
      <c r="D283" s="219" t="s">
        <v>126</v>
      </c>
      <c r="E283" s="220" t="s">
        <v>522</v>
      </c>
      <c r="F283" s="221" t="s">
        <v>523</v>
      </c>
      <c r="G283" s="222" t="s">
        <v>232</v>
      </c>
      <c r="H283" s="223">
        <v>0.52000000000000002</v>
      </c>
      <c r="I283" s="224"/>
      <c r="J283" s="225">
        <f>ROUND(I283*H283,2)</f>
        <v>0</v>
      </c>
      <c r="K283" s="221" t="s">
        <v>130</v>
      </c>
      <c r="L283" s="39"/>
      <c r="M283" s="226" t="s">
        <v>1</v>
      </c>
      <c r="N283" s="227" t="s">
        <v>43</v>
      </c>
      <c r="O283" s="82"/>
      <c r="P283" s="228">
        <f>O283*H283</f>
        <v>0</v>
      </c>
      <c r="Q283" s="228">
        <v>0</v>
      </c>
      <c r="R283" s="228">
        <f>Q283*H283</f>
        <v>0</v>
      </c>
      <c r="S283" s="228">
        <v>2.2000000000000002</v>
      </c>
      <c r="T283" s="229">
        <f>S283*H283</f>
        <v>1.1440000000000001</v>
      </c>
      <c r="AR283" s="230" t="s">
        <v>147</v>
      </c>
      <c r="AT283" s="230" t="s">
        <v>126</v>
      </c>
      <c r="AU283" s="230" t="s">
        <v>88</v>
      </c>
      <c r="AY283" s="13" t="s">
        <v>123</v>
      </c>
      <c r="BE283" s="231">
        <f>IF(N283="základní",J283,0)</f>
        <v>0</v>
      </c>
      <c r="BF283" s="231">
        <f>IF(N283="snížená",J283,0)</f>
        <v>0</v>
      </c>
      <c r="BG283" s="231">
        <f>IF(N283="zákl. přenesená",J283,0)</f>
        <v>0</v>
      </c>
      <c r="BH283" s="231">
        <f>IF(N283="sníž. přenesená",J283,0)</f>
        <v>0</v>
      </c>
      <c r="BI283" s="231">
        <f>IF(N283="nulová",J283,0)</f>
        <v>0</v>
      </c>
      <c r="BJ283" s="13" t="s">
        <v>86</v>
      </c>
      <c r="BK283" s="231">
        <f>ROUND(I283*H283,2)</f>
        <v>0</v>
      </c>
      <c r="BL283" s="13" t="s">
        <v>147</v>
      </c>
      <c r="BM283" s="230" t="s">
        <v>524</v>
      </c>
    </row>
    <row r="284" s="1" customFormat="1">
      <c r="B284" s="34"/>
      <c r="C284" s="35"/>
      <c r="D284" s="232" t="s">
        <v>133</v>
      </c>
      <c r="E284" s="35"/>
      <c r="F284" s="233" t="s">
        <v>525</v>
      </c>
      <c r="G284" s="35"/>
      <c r="H284" s="35"/>
      <c r="I284" s="135"/>
      <c r="J284" s="35"/>
      <c r="K284" s="35"/>
      <c r="L284" s="39"/>
      <c r="M284" s="234"/>
      <c r="N284" s="82"/>
      <c r="O284" s="82"/>
      <c r="P284" s="82"/>
      <c r="Q284" s="82"/>
      <c r="R284" s="82"/>
      <c r="S284" s="82"/>
      <c r="T284" s="83"/>
      <c r="AT284" s="13" t="s">
        <v>133</v>
      </c>
      <c r="AU284" s="13" t="s">
        <v>88</v>
      </c>
    </row>
    <row r="285" s="1" customFormat="1">
      <c r="B285" s="34"/>
      <c r="C285" s="35"/>
      <c r="D285" s="232" t="s">
        <v>134</v>
      </c>
      <c r="E285" s="35"/>
      <c r="F285" s="235" t="s">
        <v>526</v>
      </c>
      <c r="G285" s="35"/>
      <c r="H285" s="35"/>
      <c r="I285" s="135"/>
      <c r="J285" s="35"/>
      <c r="K285" s="35"/>
      <c r="L285" s="39"/>
      <c r="M285" s="234"/>
      <c r="N285" s="82"/>
      <c r="O285" s="82"/>
      <c r="P285" s="82"/>
      <c r="Q285" s="82"/>
      <c r="R285" s="82"/>
      <c r="S285" s="82"/>
      <c r="T285" s="83"/>
      <c r="AT285" s="13" t="s">
        <v>134</v>
      </c>
      <c r="AU285" s="13" t="s">
        <v>88</v>
      </c>
    </row>
    <row r="286" s="1" customFormat="1" ht="21.6" customHeight="1">
      <c r="B286" s="34"/>
      <c r="C286" s="219" t="s">
        <v>527</v>
      </c>
      <c r="D286" s="219" t="s">
        <v>126</v>
      </c>
      <c r="E286" s="220" t="s">
        <v>528</v>
      </c>
      <c r="F286" s="221" t="s">
        <v>529</v>
      </c>
      <c r="G286" s="222" t="s">
        <v>227</v>
      </c>
      <c r="H286" s="223">
        <v>24.359999999999999</v>
      </c>
      <c r="I286" s="224"/>
      <c r="J286" s="225">
        <f>ROUND(I286*H286,2)</f>
        <v>0</v>
      </c>
      <c r="K286" s="221" t="s">
        <v>130</v>
      </c>
      <c r="L286" s="39"/>
      <c r="M286" s="226" t="s">
        <v>1</v>
      </c>
      <c r="N286" s="227" t="s">
        <v>43</v>
      </c>
      <c r="O286" s="82"/>
      <c r="P286" s="228">
        <f>O286*H286</f>
        <v>0</v>
      </c>
      <c r="Q286" s="228">
        <v>0</v>
      </c>
      <c r="R286" s="228">
        <f>Q286*H286</f>
        <v>0</v>
      </c>
      <c r="S286" s="228">
        <v>0.074999999999999997</v>
      </c>
      <c r="T286" s="229">
        <f>S286*H286</f>
        <v>1.827</v>
      </c>
      <c r="AR286" s="230" t="s">
        <v>147</v>
      </c>
      <c r="AT286" s="230" t="s">
        <v>126</v>
      </c>
      <c r="AU286" s="230" t="s">
        <v>88</v>
      </c>
      <c r="AY286" s="13" t="s">
        <v>123</v>
      </c>
      <c r="BE286" s="231">
        <f>IF(N286="základní",J286,0)</f>
        <v>0</v>
      </c>
      <c r="BF286" s="231">
        <f>IF(N286="snížená",J286,0)</f>
        <v>0</v>
      </c>
      <c r="BG286" s="231">
        <f>IF(N286="zákl. přenesená",J286,0)</f>
        <v>0</v>
      </c>
      <c r="BH286" s="231">
        <f>IF(N286="sníž. přenesená",J286,0)</f>
        <v>0</v>
      </c>
      <c r="BI286" s="231">
        <f>IF(N286="nulová",J286,0)</f>
        <v>0</v>
      </c>
      <c r="BJ286" s="13" t="s">
        <v>86</v>
      </c>
      <c r="BK286" s="231">
        <f>ROUND(I286*H286,2)</f>
        <v>0</v>
      </c>
      <c r="BL286" s="13" t="s">
        <v>147</v>
      </c>
      <c r="BM286" s="230" t="s">
        <v>530</v>
      </c>
    </row>
    <row r="287" s="1" customFormat="1">
      <c r="B287" s="34"/>
      <c r="C287" s="35"/>
      <c r="D287" s="232" t="s">
        <v>133</v>
      </c>
      <c r="E287" s="35"/>
      <c r="F287" s="233" t="s">
        <v>531</v>
      </c>
      <c r="G287" s="35"/>
      <c r="H287" s="35"/>
      <c r="I287" s="135"/>
      <c r="J287" s="35"/>
      <c r="K287" s="35"/>
      <c r="L287" s="39"/>
      <c r="M287" s="234"/>
      <c r="N287" s="82"/>
      <c r="O287" s="82"/>
      <c r="P287" s="82"/>
      <c r="Q287" s="82"/>
      <c r="R287" s="82"/>
      <c r="S287" s="82"/>
      <c r="T287" s="83"/>
      <c r="AT287" s="13" t="s">
        <v>133</v>
      </c>
      <c r="AU287" s="13" t="s">
        <v>88</v>
      </c>
    </row>
    <row r="288" s="1" customFormat="1">
      <c r="B288" s="34"/>
      <c r="C288" s="35"/>
      <c r="D288" s="232" t="s">
        <v>134</v>
      </c>
      <c r="E288" s="35"/>
      <c r="F288" s="235" t="s">
        <v>532</v>
      </c>
      <c r="G288" s="35"/>
      <c r="H288" s="35"/>
      <c r="I288" s="135"/>
      <c r="J288" s="35"/>
      <c r="K288" s="35"/>
      <c r="L288" s="39"/>
      <c r="M288" s="234"/>
      <c r="N288" s="82"/>
      <c r="O288" s="82"/>
      <c r="P288" s="82"/>
      <c r="Q288" s="82"/>
      <c r="R288" s="82"/>
      <c r="S288" s="82"/>
      <c r="T288" s="83"/>
      <c r="AT288" s="13" t="s">
        <v>134</v>
      </c>
      <c r="AU288" s="13" t="s">
        <v>88</v>
      </c>
    </row>
    <row r="289" s="1" customFormat="1" ht="21.6" customHeight="1">
      <c r="B289" s="34"/>
      <c r="C289" s="219" t="s">
        <v>533</v>
      </c>
      <c r="D289" s="219" t="s">
        <v>126</v>
      </c>
      <c r="E289" s="220" t="s">
        <v>534</v>
      </c>
      <c r="F289" s="221" t="s">
        <v>535</v>
      </c>
      <c r="G289" s="222" t="s">
        <v>227</v>
      </c>
      <c r="H289" s="223">
        <v>0.16</v>
      </c>
      <c r="I289" s="224"/>
      <c r="J289" s="225">
        <f>ROUND(I289*H289,2)</f>
        <v>0</v>
      </c>
      <c r="K289" s="221" t="s">
        <v>130</v>
      </c>
      <c r="L289" s="39"/>
      <c r="M289" s="226" t="s">
        <v>1</v>
      </c>
      <c r="N289" s="227" t="s">
        <v>43</v>
      </c>
      <c r="O289" s="82"/>
      <c r="P289" s="228">
        <f>O289*H289</f>
        <v>0</v>
      </c>
      <c r="Q289" s="228">
        <v>0.079799999999999996</v>
      </c>
      <c r="R289" s="228">
        <f>Q289*H289</f>
        <v>0.012768</v>
      </c>
      <c r="S289" s="228">
        <v>0</v>
      </c>
      <c r="T289" s="229">
        <f>S289*H289</f>
        <v>0</v>
      </c>
      <c r="AR289" s="230" t="s">
        <v>147</v>
      </c>
      <c r="AT289" s="230" t="s">
        <v>126</v>
      </c>
      <c r="AU289" s="230" t="s">
        <v>88</v>
      </c>
      <c r="AY289" s="13" t="s">
        <v>123</v>
      </c>
      <c r="BE289" s="231">
        <f>IF(N289="základní",J289,0)</f>
        <v>0</v>
      </c>
      <c r="BF289" s="231">
        <f>IF(N289="snížená",J289,0)</f>
        <v>0</v>
      </c>
      <c r="BG289" s="231">
        <f>IF(N289="zákl. přenesená",J289,0)</f>
        <v>0</v>
      </c>
      <c r="BH289" s="231">
        <f>IF(N289="sníž. přenesená",J289,0)</f>
        <v>0</v>
      </c>
      <c r="BI289" s="231">
        <f>IF(N289="nulová",J289,0)</f>
        <v>0</v>
      </c>
      <c r="BJ289" s="13" t="s">
        <v>86</v>
      </c>
      <c r="BK289" s="231">
        <f>ROUND(I289*H289,2)</f>
        <v>0</v>
      </c>
      <c r="BL289" s="13" t="s">
        <v>147</v>
      </c>
      <c r="BM289" s="230" t="s">
        <v>536</v>
      </c>
    </row>
    <row r="290" s="1" customFormat="1">
      <c r="B290" s="34"/>
      <c r="C290" s="35"/>
      <c r="D290" s="232" t="s">
        <v>133</v>
      </c>
      <c r="E290" s="35"/>
      <c r="F290" s="233" t="s">
        <v>537</v>
      </c>
      <c r="G290" s="35"/>
      <c r="H290" s="35"/>
      <c r="I290" s="135"/>
      <c r="J290" s="35"/>
      <c r="K290" s="35"/>
      <c r="L290" s="39"/>
      <c r="M290" s="234"/>
      <c r="N290" s="82"/>
      <c r="O290" s="82"/>
      <c r="P290" s="82"/>
      <c r="Q290" s="82"/>
      <c r="R290" s="82"/>
      <c r="S290" s="82"/>
      <c r="T290" s="83"/>
      <c r="AT290" s="13" t="s">
        <v>133</v>
      </c>
      <c r="AU290" s="13" t="s">
        <v>88</v>
      </c>
    </row>
    <row r="291" s="1" customFormat="1">
      <c r="B291" s="34"/>
      <c r="C291" s="35"/>
      <c r="D291" s="232" t="s">
        <v>134</v>
      </c>
      <c r="E291" s="35"/>
      <c r="F291" s="235" t="s">
        <v>538</v>
      </c>
      <c r="G291" s="35"/>
      <c r="H291" s="35"/>
      <c r="I291" s="135"/>
      <c r="J291" s="35"/>
      <c r="K291" s="35"/>
      <c r="L291" s="39"/>
      <c r="M291" s="234"/>
      <c r="N291" s="82"/>
      <c r="O291" s="82"/>
      <c r="P291" s="82"/>
      <c r="Q291" s="82"/>
      <c r="R291" s="82"/>
      <c r="S291" s="82"/>
      <c r="T291" s="83"/>
      <c r="AT291" s="13" t="s">
        <v>134</v>
      </c>
      <c r="AU291" s="13" t="s">
        <v>88</v>
      </c>
    </row>
    <row r="292" s="1" customFormat="1" ht="21.6" customHeight="1">
      <c r="B292" s="34"/>
      <c r="C292" s="219" t="s">
        <v>539</v>
      </c>
      <c r="D292" s="219" t="s">
        <v>126</v>
      </c>
      <c r="E292" s="220" t="s">
        <v>540</v>
      </c>
      <c r="F292" s="221" t="s">
        <v>541</v>
      </c>
      <c r="G292" s="222" t="s">
        <v>227</v>
      </c>
      <c r="H292" s="223">
        <v>0.93000000000000005</v>
      </c>
      <c r="I292" s="224"/>
      <c r="J292" s="225">
        <f>ROUND(I292*H292,2)</f>
        <v>0</v>
      </c>
      <c r="K292" s="221" t="s">
        <v>130</v>
      </c>
      <c r="L292" s="39"/>
      <c r="M292" s="226" t="s">
        <v>1</v>
      </c>
      <c r="N292" s="227" t="s">
        <v>43</v>
      </c>
      <c r="O292" s="82"/>
      <c r="P292" s="228">
        <f>O292*H292</f>
        <v>0</v>
      </c>
      <c r="Q292" s="228">
        <v>0.099750000000000005</v>
      </c>
      <c r="R292" s="228">
        <f>Q292*H292</f>
        <v>0.092767500000000017</v>
      </c>
      <c r="S292" s="228">
        <v>0</v>
      </c>
      <c r="T292" s="229">
        <f>S292*H292</f>
        <v>0</v>
      </c>
      <c r="AR292" s="230" t="s">
        <v>147</v>
      </c>
      <c r="AT292" s="230" t="s">
        <v>126</v>
      </c>
      <c r="AU292" s="230" t="s">
        <v>88</v>
      </c>
      <c r="AY292" s="13" t="s">
        <v>123</v>
      </c>
      <c r="BE292" s="231">
        <f>IF(N292="základní",J292,0)</f>
        <v>0</v>
      </c>
      <c r="BF292" s="231">
        <f>IF(N292="snížená",J292,0)</f>
        <v>0</v>
      </c>
      <c r="BG292" s="231">
        <f>IF(N292="zákl. přenesená",J292,0)</f>
        <v>0</v>
      </c>
      <c r="BH292" s="231">
        <f>IF(N292="sníž. přenesená",J292,0)</f>
        <v>0</v>
      </c>
      <c r="BI292" s="231">
        <f>IF(N292="nulová",J292,0)</f>
        <v>0</v>
      </c>
      <c r="BJ292" s="13" t="s">
        <v>86</v>
      </c>
      <c r="BK292" s="231">
        <f>ROUND(I292*H292,2)</f>
        <v>0</v>
      </c>
      <c r="BL292" s="13" t="s">
        <v>147</v>
      </c>
      <c r="BM292" s="230" t="s">
        <v>542</v>
      </c>
    </row>
    <row r="293" s="1" customFormat="1">
      <c r="B293" s="34"/>
      <c r="C293" s="35"/>
      <c r="D293" s="232" t="s">
        <v>133</v>
      </c>
      <c r="E293" s="35"/>
      <c r="F293" s="233" t="s">
        <v>543</v>
      </c>
      <c r="G293" s="35"/>
      <c r="H293" s="35"/>
      <c r="I293" s="135"/>
      <c r="J293" s="35"/>
      <c r="K293" s="35"/>
      <c r="L293" s="39"/>
      <c r="M293" s="234"/>
      <c r="N293" s="82"/>
      <c r="O293" s="82"/>
      <c r="P293" s="82"/>
      <c r="Q293" s="82"/>
      <c r="R293" s="82"/>
      <c r="S293" s="82"/>
      <c r="T293" s="83"/>
      <c r="AT293" s="13" t="s">
        <v>133</v>
      </c>
      <c r="AU293" s="13" t="s">
        <v>88</v>
      </c>
    </row>
    <row r="294" s="1" customFormat="1">
      <c r="B294" s="34"/>
      <c r="C294" s="35"/>
      <c r="D294" s="232" t="s">
        <v>134</v>
      </c>
      <c r="E294" s="35"/>
      <c r="F294" s="235" t="s">
        <v>544</v>
      </c>
      <c r="G294" s="35"/>
      <c r="H294" s="35"/>
      <c r="I294" s="135"/>
      <c r="J294" s="35"/>
      <c r="K294" s="35"/>
      <c r="L294" s="39"/>
      <c r="M294" s="234"/>
      <c r="N294" s="82"/>
      <c r="O294" s="82"/>
      <c r="P294" s="82"/>
      <c r="Q294" s="82"/>
      <c r="R294" s="82"/>
      <c r="S294" s="82"/>
      <c r="T294" s="83"/>
      <c r="AT294" s="13" t="s">
        <v>134</v>
      </c>
      <c r="AU294" s="13" t="s">
        <v>88</v>
      </c>
    </row>
    <row r="295" s="1" customFormat="1" ht="21.6" customHeight="1">
      <c r="B295" s="34"/>
      <c r="C295" s="219" t="s">
        <v>545</v>
      </c>
      <c r="D295" s="219" t="s">
        <v>126</v>
      </c>
      <c r="E295" s="220" t="s">
        <v>546</v>
      </c>
      <c r="F295" s="221" t="s">
        <v>547</v>
      </c>
      <c r="G295" s="222" t="s">
        <v>227</v>
      </c>
      <c r="H295" s="223">
        <v>3.21</v>
      </c>
      <c r="I295" s="224"/>
      <c r="J295" s="225">
        <f>ROUND(I295*H295,2)</f>
        <v>0</v>
      </c>
      <c r="K295" s="221" t="s">
        <v>130</v>
      </c>
      <c r="L295" s="39"/>
      <c r="M295" s="226" t="s">
        <v>1</v>
      </c>
      <c r="N295" s="227" t="s">
        <v>43</v>
      </c>
      <c r="O295" s="82"/>
      <c r="P295" s="228">
        <f>O295*H295</f>
        <v>0</v>
      </c>
      <c r="Q295" s="228">
        <v>0.019429999999999999</v>
      </c>
      <c r="R295" s="228">
        <f>Q295*H295</f>
        <v>0.062370299999999997</v>
      </c>
      <c r="S295" s="228">
        <v>0</v>
      </c>
      <c r="T295" s="229">
        <f>S295*H295</f>
        <v>0</v>
      </c>
      <c r="AR295" s="230" t="s">
        <v>147</v>
      </c>
      <c r="AT295" s="230" t="s">
        <v>126</v>
      </c>
      <c r="AU295" s="230" t="s">
        <v>88</v>
      </c>
      <c r="AY295" s="13" t="s">
        <v>123</v>
      </c>
      <c r="BE295" s="231">
        <f>IF(N295="základní",J295,0)</f>
        <v>0</v>
      </c>
      <c r="BF295" s="231">
        <f>IF(N295="snížená",J295,0)</f>
        <v>0</v>
      </c>
      <c r="BG295" s="231">
        <f>IF(N295="zákl. přenesená",J295,0)</f>
        <v>0</v>
      </c>
      <c r="BH295" s="231">
        <f>IF(N295="sníž. přenesená",J295,0)</f>
        <v>0</v>
      </c>
      <c r="BI295" s="231">
        <f>IF(N295="nulová",J295,0)</f>
        <v>0</v>
      </c>
      <c r="BJ295" s="13" t="s">
        <v>86</v>
      </c>
      <c r="BK295" s="231">
        <f>ROUND(I295*H295,2)</f>
        <v>0</v>
      </c>
      <c r="BL295" s="13" t="s">
        <v>147</v>
      </c>
      <c r="BM295" s="230" t="s">
        <v>548</v>
      </c>
    </row>
    <row r="296" s="1" customFormat="1">
      <c r="B296" s="34"/>
      <c r="C296" s="35"/>
      <c r="D296" s="232" t="s">
        <v>133</v>
      </c>
      <c r="E296" s="35"/>
      <c r="F296" s="233" t="s">
        <v>549</v>
      </c>
      <c r="G296" s="35"/>
      <c r="H296" s="35"/>
      <c r="I296" s="135"/>
      <c r="J296" s="35"/>
      <c r="K296" s="35"/>
      <c r="L296" s="39"/>
      <c r="M296" s="234"/>
      <c r="N296" s="82"/>
      <c r="O296" s="82"/>
      <c r="P296" s="82"/>
      <c r="Q296" s="82"/>
      <c r="R296" s="82"/>
      <c r="S296" s="82"/>
      <c r="T296" s="83"/>
      <c r="AT296" s="13" t="s">
        <v>133</v>
      </c>
      <c r="AU296" s="13" t="s">
        <v>88</v>
      </c>
    </row>
    <row r="297" s="1" customFormat="1">
      <c r="B297" s="34"/>
      <c r="C297" s="35"/>
      <c r="D297" s="232" t="s">
        <v>134</v>
      </c>
      <c r="E297" s="35"/>
      <c r="F297" s="235" t="s">
        <v>550</v>
      </c>
      <c r="G297" s="35"/>
      <c r="H297" s="35"/>
      <c r="I297" s="135"/>
      <c r="J297" s="35"/>
      <c r="K297" s="35"/>
      <c r="L297" s="39"/>
      <c r="M297" s="234"/>
      <c r="N297" s="82"/>
      <c r="O297" s="82"/>
      <c r="P297" s="82"/>
      <c r="Q297" s="82"/>
      <c r="R297" s="82"/>
      <c r="S297" s="82"/>
      <c r="T297" s="83"/>
      <c r="AT297" s="13" t="s">
        <v>134</v>
      </c>
      <c r="AU297" s="13" t="s">
        <v>88</v>
      </c>
    </row>
    <row r="298" s="1" customFormat="1" ht="21.6" customHeight="1">
      <c r="B298" s="34"/>
      <c r="C298" s="219" t="s">
        <v>551</v>
      </c>
      <c r="D298" s="219" t="s">
        <v>126</v>
      </c>
      <c r="E298" s="220" t="s">
        <v>552</v>
      </c>
      <c r="F298" s="221" t="s">
        <v>553</v>
      </c>
      <c r="G298" s="222" t="s">
        <v>227</v>
      </c>
      <c r="H298" s="223">
        <v>2.9399999999999999</v>
      </c>
      <c r="I298" s="224"/>
      <c r="J298" s="225">
        <f>ROUND(I298*H298,2)</f>
        <v>0</v>
      </c>
      <c r="K298" s="221" t="s">
        <v>130</v>
      </c>
      <c r="L298" s="39"/>
      <c r="M298" s="226" t="s">
        <v>1</v>
      </c>
      <c r="N298" s="227" t="s">
        <v>43</v>
      </c>
      <c r="O298" s="82"/>
      <c r="P298" s="228">
        <f>O298*H298</f>
        <v>0</v>
      </c>
      <c r="Q298" s="228">
        <v>0.038850000000000003</v>
      </c>
      <c r="R298" s="228">
        <f>Q298*H298</f>
        <v>0.114219</v>
      </c>
      <c r="S298" s="228">
        <v>0</v>
      </c>
      <c r="T298" s="229">
        <f>S298*H298</f>
        <v>0</v>
      </c>
      <c r="AR298" s="230" t="s">
        <v>147</v>
      </c>
      <c r="AT298" s="230" t="s">
        <v>126</v>
      </c>
      <c r="AU298" s="230" t="s">
        <v>88</v>
      </c>
      <c r="AY298" s="13" t="s">
        <v>123</v>
      </c>
      <c r="BE298" s="231">
        <f>IF(N298="základní",J298,0)</f>
        <v>0</v>
      </c>
      <c r="BF298" s="231">
        <f>IF(N298="snížená",J298,0)</f>
        <v>0</v>
      </c>
      <c r="BG298" s="231">
        <f>IF(N298="zákl. přenesená",J298,0)</f>
        <v>0</v>
      </c>
      <c r="BH298" s="231">
        <f>IF(N298="sníž. přenesená",J298,0)</f>
        <v>0</v>
      </c>
      <c r="BI298" s="231">
        <f>IF(N298="nulová",J298,0)</f>
        <v>0</v>
      </c>
      <c r="BJ298" s="13" t="s">
        <v>86</v>
      </c>
      <c r="BK298" s="231">
        <f>ROUND(I298*H298,2)</f>
        <v>0</v>
      </c>
      <c r="BL298" s="13" t="s">
        <v>147</v>
      </c>
      <c r="BM298" s="230" t="s">
        <v>554</v>
      </c>
    </row>
    <row r="299" s="1" customFormat="1">
      <c r="B299" s="34"/>
      <c r="C299" s="35"/>
      <c r="D299" s="232" t="s">
        <v>133</v>
      </c>
      <c r="E299" s="35"/>
      <c r="F299" s="233" t="s">
        <v>555</v>
      </c>
      <c r="G299" s="35"/>
      <c r="H299" s="35"/>
      <c r="I299" s="135"/>
      <c r="J299" s="35"/>
      <c r="K299" s="35"/>
      <c r="L299" s="39"/>
      <c r="M299" s="234"/>
      <c r="N299" s="82"/>
      <c r="O299" s="82"/>
      <c r="P299" s="82"/>
      <c r="Q299" s="82"/>
      <c r="R299" s="82"/>
      <c r="S299" s="82"/>
      <c r="T299" s="83"/>
      <c r="AT299" s="13" t="s">
        <v>133</v>
      </c>
      <c r="AU299" s="13" t="s">
        <v>88</v>
      </c>
    </row>
    <row r="300" s="1" customFormat="1">
      <c r="B300" s="34"/>
      <c r="C300" s="35"/>
      <c r="D300" s="232" t="s">
        <v>134</v>
      </c>
      <c r="E300" s="35"/>
      <c r="F300" s="235" t="s">
        <v>556</v>
      </c>
      <c r="G300" s="35"/>
      <c r="H300" s="35"/>
      <c r="I300" s="135"/>
      <c r="J300" s="35"/>
      <c r="K300" s="35"/>
      <c r="L300" s="39"/>
      <c r="M300" s="234"/>
      <c r="N300" s="82"/>
      <c r="O300" s="82"/>
      <c r="P300" s="82"/>
      <c r="Q300" s="82"/>
      <c r="R300" s="82"/>
      <c r="S300" s="82"/>
      <c r="T300" s="83"/>
      <c r="AT300" s="13" t="s">
        <v>134</v>
      </c>
      <c r="AU300" s="13" t="s">
        <v>88</v>
      </c>
    </row>
    <row r="301" s="1" customFormat="1" ht="21.6" customHeight="1">
      <c r="B301" s="34"/>
      <c r="C301" s="219" t="s">
        <v>557</v>
      </c>
      <c r="D301" s="219" t="s">
        <v>126</v>
      </c>
      <c r="E301" s="220" t="s">
        <v>558</v>
      </c>
      <c r="F301" s="221" t="s">
        <v>559</v>
      </c>
      <c r="G301" s="222" t="s">
        <v>227</v>
      </c>
      <c r="H301" s="223">
        <v>17</v>
      </c>
      <c r="I301" s="224"/>
      <c r="J301" s="225">
        <f>ROUND(I301*H301,2)</f>
        <v>0</v>
      </c>
      <c r="K301" s="221" t="s">
        <v>130</v>
      </c>
      <c r="L301" s="39"/>
      <c r="M301" s="226" t="s">
        <v>1</v>
      </c>
      <c r="N301" s="227" t="s">
        <v>43</v>
      </c>
      <c r="O301" s="82"/>
      <c r="P301" s="228">
        <f>O301*H301</f>
        <v>0</v>
      </c>
      <c r="Q301" s="228">
        <v>0.0088999999999999999</v>
      </c>
      <c r="R301" s="228">
        <f>Q301*H301</f>
        <v>0.15129999999999999</v>
      </c>
      <c r="S301" s="228">
        <v>0</v>
      </c>
      <c r="T301" s="229">
        <f>S301*H301</f>
        <v>0</v>
      </c>
      <c r="AR301" s="230" t="s">
        <v>147</v>
      </c>
      <c r="AT301" s="230" t="s">
        <v>126</v>
      </c>
      <c r="AU301" s="230" t="s">
        <v>88</v>
      </c>
      <c r="AY301" s="13" t="s">
        <v>123</v>
      </c>
      <c r="BE301" s="231">
        <f>IF(N301="základní",J301,0)</f>
        <v>0</v>
      </c>
      <c r="BF301" s="231">
        <f>IF(N301="snížená",J301,0)</f>
        <v>0</v>
      </c>
      <c r="BG301" s="231">
        <f>IF(N301="zákl. přenesená",J301,0)</f>
        <v>0</v>
      </c>
      <c r="BH301" s="231">
        <f>IF(N301="sníž. přenesená",J301,0)</f>
        <v>0</v>
      </c>
      <c r="BI301" s="231">
        <f>IF(N301="nulová",J301,0)</f>
        <v>0</v>
      </c>
      <c r="BJ301" s="13" t="s">
        <v>86</v>
      </c>
      <c r="BK301" s="231">
        <f>ROUND(I301*H301,2)</f>
        <v>0</v>
      </c>
      <c r="BL301" s="13" t="s">
        <v>147</v>
      </c>
      <c r="BM301" s="230" t="s">
        <v>560</v>
      </c>
    </row>
    <row r="302" s="1" customFormat="1">
      <c r="B302" s="34"/>
      <c r="C302" s="35"/>
      <c r="D302" s="232" t="s">
        <v>133</v>
      </c>
      <c r="E302" s="35"/>
      <c r="F302" s="233" t="s">
        <v>561</v>
      </c>
      <c r="G302" s="35"/>
      <c r="H302" s="35"/>
      <c r="I302" s="135"/>
      <c r="J302" s="35"/>
      <c r="K302" s="35"/>
      <c r="L302" s="39"/>
      <c r="M302" s="234"/>
      <c r="N302" s="82"/>
      <c r="O302" s="82"/>
      <c r="P302" s="82"/>
      <c r="Q302" s="82"/>
      <c r="R302" s="82"/>
      <c r="S302" s="82"/>
      <c r="T302" s="83"/>
      <c r="AT302" s="13" t="s">
        <v>133</v>
      </c>
      <c r="AU302" s="13" t="s">
        <v>88</v>
      </c>
    </row>
    <row r="303" s="1" customFormat="1">
      <c r="B303" s="34"/>
      <c r="C303" s="35"/>
      <c r="D303" s="232" t="s">
        <v>134</v>
      </c>
      <c r="E303" s="35"/>
      <c r="F303" s="235" t="s">
        <v>562</v>
      </c>
      <c r="G303" s="35"/>
      <c r="H303" s="35"/>
      <c r="I303" s="135"/>
      <c r="J303" s="35"/>
      <c r="K303" s="35"/>
      <c r="L303" s="39"/>
      <c r="M303" s="234"/>
      <c r="N303" s="82"/>
      <c r="O303" s="82"/>
      <c r="P303" s="82"/>
      <c r="Q303" s="82"/>
      <c r="R303" s="82"/>
      <c r="S303" s="82"/>
      <c r="T303" s="83"/>
      <c r="AT303" s="13" t="s">
        <v>134</v>
      </c>
      <c r="AU303" s="13" t="s">
        <v>88</v>
      </c>
    </row>
    <row r="304" s="1" customFormat="1" ht="21.6" customHeight="1">
      <c r="B304" s="34"/>
      <c r="C304" s="219" t="s">
        <v>563</v>
      </c>
      <c r="D304" s="219" t="s">
        <v>126</v>
      </c>
      <c r="E304" s="220" t="s">
        <v>564</v>
      </c>
      <c r="F304" s="221" t="s">
        <v>565</v>
      </c>
      <c r="G304" s="222" t="s">
        <v>227</v>
      </c>
      <c r="H304" s="223">
        <v>0.67000000000000004</v>
      </c>
      <c r="I304" s="224"/>
      <c r="J304" s="225">
        <f>ROUND(I304*H304,2)</f>
        <v>0</v>
      </c>
      <c r="K304" s="221" t="s">
        <v>130</v>
      </c>
      <c r="L304" s="39"/>
      <c r="M304" s="226" t="s">
        <v>1</v>
      </c>
      <c r="N304" s="227" t="s">
        <v>43</v>
      </c>
      <c r="O304" s="82"/>
      <c r="P304" s="228">
        <f>O304*H304</f>
        <v>0</v>
      </c>
      <c r="Q304" s="228">
        <v>0.00098999999999999999</v>
      </c>
      <c r="R304" s="228">
        <f>Q304*H304</f>
        <v>0.00066330000000000002</v>
      </c>
      <c r="S304" s="228">
        <v>0</v>
      </c>
      <c r="T304" s="229">
        <f>S304*H304</f>
        <v>0</v>
      </c>
      <c r="AR304" s="230" t="s">
        <v>147</v>
      </c>
      <c r="AT304" s="230" t="s">
        <v>126</v>
      </c>
      <c r="AU304" s="230" t="s">
        <v>88</v>
      </c>
      <c r="AY304" s="13" t="s">
        <v>123</v>
      </c>
      <c r="BE304" s="231">
        <f>IF(N304="základní",J304,0)</f>
        <v>0</v>
      </c>
      <c r="BF304" s="231">
        <f>IF(N304="snížená",J304,0)</f>
        <v>0</v>
      </c>
      <c r="BG304" s="231">
        <f>IF(N304="zákl. přenesená",J304,0)</f>
        <v>0</v>
      </c>
      <c r="BH304" s="231">
        <f>IF(N304="sníž. přenesená",J304,0)</f>
        <v>0</v>
      </c>
      <c r="BI304" s="231">
        <f>IF(N304="nulová",J304,0)</f>
        <v>0</v>
      </c>
      <c r="BJ304" s="13" t="s">
        <v>86</v>
      </c>
      <c r="BK304" s="231">
        <f>ROUND(I304*H304,2)</f>
        <v>0</v>
      </c>
      <c r="BL304" s="13" t="s">
        <v>147</v>
      </c>
      <c r="BM304" s="230" t="s">
        <v>566</v>
      </c>
    </row>
    <row r="305" s="1" customFormat="1">
      <c r="B305" s="34"/>
      <c r="C305" s="35"/>
      <c r="D305" s="232" t="s">
        <v>133</v>
      </c>
      <c r="E305" s="35"/>
      <c r="F305" s="233" t="s">
        <v>567</v>
      </c>
      <c r="G305" s="35"/>
      <c r="H305" s="35"/>
      <c r="I305" s="135"/>
      <c r="J305" s="35"/>
      <c r="K305" s="35"/>
      <c r="L305" s="39"/>
      <c r="M305" s="234"/>
      <c r="N305" s="82"/>
      <c r="O305" s="82"/>
      <c r="P305" s="82"/>
      <c r="Q305" s="82"/>
      <c r="R305" s="82"/>
      <c r="S305" s="82"/>
      <c r="T305" s="83"/>
      <c r="AT305" s="13" t="s">
        <v>133</v>
      </c>
      <c r="AU305" s="13" t="s">
        <v>88</v>
      </c>
    </row>
    <row r="306" s="1" customFormat="1">
      <c r="B306" s="34"/>
      <c r="C306" s="35"/>
      <c r="D306" s="232" t="s">
        <v>134</v>
      </c>
      <c r="E306" s="35"/>
      <c r="F306" s="235" t="s">
        <v>568</v>
      </c>
      <c r="G306" s="35"/>
      <c r="H306" s="35"/>
      <c r="I306" s="135"/>
      <c r="J306" s="35"/>
      <c r="K306" s="35"/>
      <c r="L306" s="39"/>
      <c r="M306" s="234"/>
      <c r="N306" s="82"/>
      <c r="O306" s="82"/>
      <c r="P306" s="82"/>
      <c r="Q306" s="82"/>
      <c r="R306" s="82"/>
      <c r="S306" s="82"/>
      <c r="T306" s="83"/>
      <c r="AT306" s="13" t="s">
        <v>134</v>
      </c>
      <c r="AU306" s="13" t="s">
        <v>88</v>
      </c>
    </row>
    <row r="307" s="1" customFormat="1" ht="32.4" customHeight="1">
      <c r="B307" s="34"/>
      <c r="C307" s="219" t="s">
        <v>569</v>
      </c>
      <c r="D307" s="219" t="s">
        <v>126</v>
      </c>
      <c r="E307" s="220" t="s">
        <v>570</v>
      </c>
      <c r="F307" s="221" t="s">
        <v>571</v>
      </c>
      <c r="G307" s="222" t="s">
        <v>160</v>
      </c>
      <c r="H307" s="223">
        <v>8.4000000000000004</v>
      </c>
      <c r="I307" s="224"/>
      <c r="J307" s="225">
        <f>ROUND(I307*H307,2)</f>
        <v>0</v>
      </c>
      <c r="K307" s="221" t="s">
        <v>130</v>
      </c>
      <c r="L307" s="39"/>
      <c r="M307" s="226" t="s">
        <v>1</v>
      </c>
      <c r="N307" s="227" t="s">
        <v>43</v>
      </c>
      <c r="O307" s="82"/>
      <c r="P307" s="228">
        <f>O307*H307</f>
        <v>0</v>
      </c>
      <c r="Q307" s="228">
        <v>0.00077999999999999999</v>
      </c>
      <c r="R307" s="228">
        <f>Q307*H307</f>
        <v>0.0065520000000000005</v>
      </c>
      <c r="S307" s="228">
        <v>0.001</v>
      </c>
      <c r="T307" s="229">
        <f>S307*H307</f>
        <v>0.0084000000000000012</v>
      </c>
      <c r="AR307" s="230" t="s">
        <v>147</v>
      </c>
      <c r="AT307" s="230" t="s">
        <v>126</v>
      </c>
      <c r="AU307" s="230" t="s">
        <v>88</v>
      </c>
      <c r="AY307" s="13" t="s">
        <v>123</v>
      </c>
      <c r="BE307" s="231">
        <f>IF(N307="základní",J307,0)</f>
        <v>0</v>
      </c>
      <c r="BF307" s="231">
        <f>IF(N307="snížená",J307,0)</f>
        <v>0</v>
      </c>
      <c r="BG307" s="231">
        <f>IF(N307="zákl. přenesená",J307,0)</f>
        <v>0</v>
      </c>
      <c r="BH307" s="231">
        <f>IF(N307="sníž. přenesená",J307,0)</f>
        <v>0</v>
      </c>
      <c r="BI307" s="231">
        <f>IF(N307="nulová",J307,0)</f>
        <v>0</v>
      </c>
      <c r="BJ307" s="13" t="s">
        <v>86</v>
      </c>
      <c r="BK307" s="231">
        <f>ROUND(I307*H307,2)</f>
        <v>0</v>
      </c>
      <c r="BL307" s="13" t="s">
        <v>147</v>
      </c>
      <c r="BM307" s="230" t="s">
        <v>572</v>
      </c>
    </row>
    <row r="308" s="1" customFormat="1">
      <c r="B308" s="34"/>
      <c r="C308" s="35"/>
      <c r="D308" s="232" t="s">
        <v>133</v>
      </c>
      <c r="E308" s="35"/>
      <c r="F308" s="233" t="s">
        <v>573</v>
      </c>
      <c r="G308" s="35"/>
      <c r="H308" s="35"/>
      <c r="I308" s="135"/>
      <c r="J308" s="35"/>
      <c r="K308" s="35"/>
      <c r="L308" s="39"/>
      <c r="M308" s="234"/>
      <c r="N308" s="82"/>
      <c r="O308" s="82"/>
      <c r="P308" s="82"/>
      <c r="Q308" s="82"/>
      <c r="R308" s="82"/>
      <c r="S308" s="82"/>
      <c r="T308" s="83"/>
      <c r="AT308" s="13" t="s">
        <v>133</v>
      </c>
      <c r="AU308" s="13" t="s">
        <v>88</v>
      </c>
    </row>
    <row r="309" s="1" customFormat="1">
      <c r="B309" s="34"/>
      <c r="C309" s="35"/>
      <c r="D309" s="232" t="s">
        <v>134</v>
      </c>
      <c r="E309" s="35"/>
      <c r="F309" s="235" t="s">
        <v>574</v>
      </c>
      <c r="G309" s="35"/>
      <c r="H309" s="35"/>
      <c r="I309" s="135"/>
      <c r="J309" s="35"/>
      <c r="K309" s="35"/>
      <c r="L309" s="39"/>
      <c r="M309" s="234"/>
      <c r="N309" s="82"/>
      <c r="O309" s="82"/>
      <c r="P309" s="82"/>
      <c r="Q309" s="82"/>
      <c r="R309" s="82"/>
      <c r="S309" s="82"/>
      <c r="T309" s="83"/>
      <c r="AT309" s="13" t="s">
        <v>134</v>
      </c>
      <c r="AU309" s="13" t="s">
        <v>88</v>
      </c>
    </row>
    <row r="310" s="11" customFormat="1" ht="22.8" customHeight="1">
      <c r="B310" s="203"/>
      <c r="C310" s="204"/>
      <c r="D310" s="205" t="s">
        <v>77</v>
      </c>
      <c r="E310" s="217" t="s">
        <v>575</v>
      </c>
      <c r="F310" s="217" t="s">
        <v>576</v>
      </c>
      <c r="G310" s="204"/>
      <c r="H310" s="204"/>
      <c r="I310" s="207"/>
      <c r="J310" s="218">
        <f>BK310</f>
        <v>0</v>
      </c>
      <c r="K310" s="204"/>
      <c r="L310" s="209"/>
      <c r="M310" s="210"/>
      <c r="N310" s="211"/>
      <c r="O310" s="211"/>
      <c r="P310" s="212">
        <f>SUM(P311:P320)</f>
        <v>0</v>
      </c>
      <c r="Q310" s="211"/>
      <c r="R310" s="212">
        <f>SUM(R311:R320)</f>
        <v>0</v>
      </c>
      <c r="S310" s="211"/>
      <c r="T310" s="213">
        <f>SUM(T311:T320)</f>
        <v>0</v>
      </c>
      <c r="AR310" s="214" t="s">
        <v>86</v>
      </c>
      <c r="AT310" s="215" t="s">
        <v>77</v>
      </c>
      <c r="AU310" s="215" t="s">
        <v>86</v>
      </c>
      <c r="AY310" s="214" t="s">
        <v>123</v>
      </c>
      <c r="BK310" s="216">
        <f>SUM(BK311:BK320)</f>
        <v>0</v>
      </c>
    </row>
    <row r="311" s="1" customFormat="1" ht="21.6" customHeight="1">
      <c r="B311" s="34"/>
      <c r="C311" s="219" t="s">
        <v>577</v>
      </c>
      <c r="D311" s="219" t="s">
        <v>126</v>
      </c>
      <c r="E311" s="220" t="s">
        <v>578</v>
      </c>
      <c r="F311" s="221" t="s">
        <v>579</v>
      </c>
      <c r="G311" s="222" t="s">
        <v>286</v>
      </c>
      <c r="H311" s="223">
        <v>1.94</v>
      </c>
      <c r="I311" s="224"/>
      <c r="J311" s="225">
        <f>ROUND(I311*H311,2)</f>
        <v>0</v>
      </c>
      <c r="K311" s="221" t="s">
        <v>130</v>
      </c>
      <c r="L311" s="39"/>
      <c r="M311" s="226" t="s">
        <v>1</v>
      </c>
      <c r="N311" s="227" t="s">
        <v>43</v>
      </c>
      <c r="O311" s="82"/>
      <c r="P311" s="228">
        <f>O311*H311</f>
        <v>0</v>
      </c>
      <c r="Q311" s="228">
        <v>0</v>
      </c>
      <c r="R311" s="228">
        <f>Q311*H311</f>
        <v>0</v>
      </c>
      <c r="S311" s="228">
        <v>0</v>
      </c>
      <c r="T311" s="229">
        <f>S311*H311</f>
        <v>0</v>
      </c>
      <c r="AR311" s="230" t="s">
        <v>147</v>
      </c>
      <c r="AT311" s="230" t="s">
        <v>126</v>
      </c>
      <c r="AU311" s="230" t="s">
        <v>88</v>
      </c>
      <c r="AY311" s="13" t="s">
        <v>123</v>
      </c>
      <c r="BE311" s="231">
        <f>IF(N311="základní",J311,0)</f>
        <v>0</v>
      </c>
      <c r="BF311" s="231">
        <f>IF(N311="snížená",J311,0)</f>
        <v>0</v>
      </c>
      <c r="BG311" s="231">
        <f>IF(N311="zákl. přenesená",J311,0)</f>
        <v>0</v>
      </c>
      <c r="BH311" s="231">
        <f>IF(N311="sníž. přenesená",J311,0)</f>
        <v>0</v>
      </c>
      <c r="BI311" s="231">
        <f>IF(N311="nulová",J311,0)</f>
        <v>0</v>
      </c>
      <c r="BJ311" s="13" t="s">
        <v>86</v>
      </c>
      <c r="BK311" s="231">
        <f>ROUND(I311*H311,2)</f>
        <v>0</v>
      </c>
      <c r="BL311" s="13" t="s">
        <v>147</v>
      </c>
      <c r="BM311" s="230" t="s">
        <v>580</v>
      </c>
    </row>
    <row r="312" s="1" customFormat="1">
      <c r="B312" s="34"/>
      <c r="C312" s="35"/>
      <c r="D312" s="232" t="s">
        <v>133</v>
      </c>
      <c r="E312" s="35"/>
      <c r="F312" s="233" t="s">
        <v>581</v>
      </c>
      <c r="G312" s="35"/>
      <c r="H312" s="35"/>
      <c r="I312" s="135"/>
      <c r="J312" s="35"/>
      <c r="K312" s="35"/>
      <c r="L312" s="39"/>
      <c r="M312" s="234"/>
      <c r="N312" s="82"/>
      <c r="O312" s="82"/>
      <c r="P312" s="82"/>
      <c r="Q312" s="82"/>
      <c r="R312" s="82"/>
      <c r="S312" s="82"/>
      <c r="T312" s="83"/>
      <c r="AT312" s="13" t="s">
        <v>133</v>
      </c>
      <c r="AU312" s="13" t="s">
        <v>88</v>
      </c>
    </row>
    <row r="313" s="1" customFormat="1">
      <c r="B313" s="34"/>
      <c r="C313" s="35"/>
      <c r="D313" s="232" t="s">
        <v>134</v>
      </c>
      <c r="E313" s="35"/>
      <c r="F313" s="235" t="s">
        <v>582</v>
      </c>
      <c r="G313" s="35"/>
      <c r="H313" s="35"/>
      <c r="I313" s="135"/>
      <c r="J313" s="35"/>
      <c r="K313" s="35"/>
      <c r="L313" s="39"/>
      <c r="M313" s="234"/>
      <c r="N313" s="82"/>
      <c r="O313" s="82"/>
      <c r="P313" s="82"/>
      <c r="Q313" s="82"/>
      <c r="R313" s="82"/>
      <c r="S313" s="82"/>
      <c r="T313" s="83"/>
      <c r="AT313" s="13" t="s">
        <v>134</v>
      </c>
      <c r="AU313" s="13" t="s">
        <v>88</v>
      </c>
    </row>
    <row r="314" s="1" customFormat="1" ht="21.6" customHeight="1">
      <c r="B314" s="34"/>
      <c r="C314" s="219" t="s">
        <v>583</v>
      </c>
      <c r="D314" s="219" t="s">
        <v>126</v>
      </c>
      <c r="E314" s="220" t="s">
        <v>584</v>
      </c>
      <c r="F314" s="221" t="s">
        <v>585</v>
      </c>
      <c r="G314" s="222" t="s">
        <v>286</v>
      </c>
      <c r="H314" s="223">
        <v>17.460000000000001</v>
      </c>
      <c r="I314" s="224"/>
      <c r="J314" s="225">
        <f>ROUND(I314*H314,2)</f>
        <v>0</v>
      </c>
      <c r="K314" s="221" t="s">
        <v>130</v>
      </c>
      <c r="L314" s="39"/>
      <c r="M314" s="226" t="s">
        <v>1</v>
      </c>
      <c r="N314" s="227" t="s">
        <v>43</v>
      </c>
      <c r="O314" s="82"/>
      <c r="P314" s="228">
        <f>O314*H314</f>
        <v>0</v>
      </c>
      <c r="Q314" s="228">
        <v>0</v>
      </c>
      <c r="R314" s="228">
        <f>Q314*H314</f>
        <v>0</v>
      </c>
      <c r="S314" s="228">
        <v>0</v>
      </c>
      <c r="T314" s="229">
        <f>S314*H314</f>
        <v>0</v>
      </c>
      <c r="AR314" s="230" t="s">
        <v>147</v>
      </c>
      <c r="AT314" s="230" t="s">
        <v>126</v>
      </c>
      <c r="AU314" s="230" t="s">
        <v>88</v>
      </c>
      <c r="AY314" s="13" t="s">
        <v>123</v>
      </c>
      <c r="BE314" s="231">
        <f>IF(N314="základní",J314,0)</f>
        <v>0</v>
      </c>
      <c r="BF314" s="231">
        <f>IF(N314="snížená",J314,0)</f>
        <v>0</v>
      </c>
      <c r="BG314" s="231">
        <f>IF(N314="zákl. přenesená",J314,0)</f>
        <v>0</v>
      </c>
      <c r="BH314" s="231">
        <f>IF(N314="sníž. přenesená",J314,0)</f>
        <v>0</v>
      </c>
      <c r="BI314" s="231">
        <f>IF(N314="nulová",J314,0)</f>
        <v>0</v>
      </c>
      <c r="BJ314" s="13" t="s">
        <v>86</v>
      </c>
      <c r="BK314" s="231">
        <f>ROUND(I314*H314,2)</f>
        <v>0</v>
      </c>
      <c r="BL314" s="13" t="s">
        <v>147</v>
      </c>
      <c r="BM314" s="230" t="s">
        <v>586</v>
      </c>
    </row>
    <row r="315" s="1" customFormat="1">
      <c r="B315" s="34"/>
      <c r="C315" s="35"/>
      <c r="D315" s="232" t="s">
        <v>133</v>
      </c>
      <c r="E315" s="35"/>
      <c r="F315" s="233" t="s">
        <v>587</v>
      </c>
      <c r="G315" s="35"/>
      <c r="H315" s="35"/>
      <c r="I315" s="135"/>
      <c r="J315" s="35"/>
      <c r="K315" s="35"/>
      <c r="L315" s="39"/>
      <c r="M315" s="234"/>
      <c r="N315" s="82"/>
      <c r="O315" s="82"/>
      <c r="P315" s="82"/>
      <c r="Q315" s="82"/>
      <c r="R315" s="82"/>
      <c r="S315" s="82"/>
      <c r="T315" s="83"/>
      <c r="AT315" s="13" t="s">
        <v>133</v>
      </c>
      <c r="AU315" s="13" t="s">
        <v>88</v>
      </c>
    </row>
    <row r="316" s="1" customFormat="1">
      <c r="B316" s="34"/>
      <c r="C316" s="35"/>
      <c r="D316" s="232" t="s">
        <v>134</v>
      </c>
      <c r="E316" s="35"/>
      <c r="F316" s="235" t="s">
        <v>588</v>
      </c>
      <c r="G316" s="35"/>
      <c r="H316" s="35"/>
      <c r="I316" s="135"/>
      <c r="J316" s="35"/>
      <c r="K316" s="35"/>
      <c r="L316" s="39"/>
      <c r="M316" s="234"/>
      <c r="N316" s="82"/>
      <c r="O316" s="82"/>
      <c r="P316" s="82"/>
      <c r="Q316" s="82"/>
      <c r="R316" s="82"/>
      <c r="S316" s="82"/>
      <c r="T316" s="83"/>
      <c r="AT316" s="13" t="s">
        <v>134</v>
      </c>
      <c r="AU316" s="13" t="s">
        <v>88</v>
      </c>
    </row>
    <row r="317" s="1" customFormat="1" ht="32.4" customHeight="1">
      <c r="B317" s="34"/>
      <c r="C317" s="219" t="s">
        <v>589</v>
      </c>
      <c r="D317" s="219" t="s">
        <v>126</v>
      </c>
      <c r="E317" s="220" t="s">
        <v>590</v>
      </c>
      <c r="F317" s="221" t="s">
        <v>591</v>
      </c>
      <c r="G317" s="222" t="s">
        <v>286</v>
      </c>
      <c r="H317" s="223">
        <v>1.4299999999999999</v>
      </c>
      <c r="I317" s="224"/>
      <c r="J317" s="225">
        <f>ROUND(I317*H317,2)</f>
        <v>0</v>
      </c>
      <c r="K317" s="221" t="s">
        <v>130</v>
      </c>
      <c r="L317" s="39"/>
      <c r="M317" s="226" t="s">
        <v>1</v>
      </c>
      <c r="N317" s="227" t="s">
        <v>43</v>
      </c>
      <c r="O317" s="82"/>
      <c r="P317" s="228">
        <f>O317*H317</f>
        <v>0</v>
      </c>
      <c r="Q317" s="228">
        <v>0</v>
      </c>
      <c r="R317" s="228">
        <f>Q317*H317</f>
        <v>0</v>
      </c>
      <c r="S317" s="228">
        <v>0</v>
      </c>
      <c r="T317" s="229">
        <f>S317*H317</f>
        <v>0</v>
      </c>
      <c r="AR317" s="230" t="s">
        <v>147</v>
      </c>
      <c r="AT317" s="230" t="s">
        <v>126</v>
      </c>
      <c r="AU317" s="230" t="s">
        <v>88</v>
      </c>
      <c r="AY317" s="13" t="s">
        <v>123</v>
      </c>
      <c r="BE317" s="231">
        <f>IF(N317="základní",J317,0)</f>
        <v>0</v>
      </c>
      <c r="BF317" s="231">
        <f>IF(N317="snížená",J317,0)</f>
        <v>0</v>
      </c>
      <c r="BG317" s="231">
        <f>IF(N317="zákl. přenesená",J317,0)</f>
        <v>0</v>
      </c>
      <c r="BH317" s="231">
        <f>IF(N317="sníž. přenesená",J317,0)</f>
        <v>0</v>
      </c>
      <c r="BI317" s="231">
        <f>IF(N317="nulová",J317,0)</f>
        <v>0</v>
      </c>
      <c r="BJ317" s="13" t="s">
        <v>86</v>
      </c>
      <c r="BK317" s="231">
        <f>ROUND(I317*H317,2)</f>
        <v>0</v>
      </c>
      <c r="BL317" s="13" t="s">
        <v>147</v>
      </c>
      <c r="BM317" s="230" t="s">
        <v>592</v>
      </c>
    </row>
    <row r="318" s="1" customFormat="1">
      <c r="B318" s="34"/>
      <c r="C318" s="35"/>
      <c r="D318" s="232" t="s">
        <v>133</v>
      </c>
      <c r="E318" s="35"/>
      <c r="F318" s="233" t="s">
        <v>593</v>
      </c>
      <c r="G318" s="35"/>
      <c r="H318" s="35"/>
      <c r="I318" s="135"/>
      <c r="J318" s="35"/>
      <c r="K318" s="35"/>
      <c r="L318" s="39"/>
      <c r="M318" s="234"/>
      <c r="N318" s="82"/>
      <c r="O318" s="82"/>
      <c r="P318" s="82"/>
      <c r="Q318" s="82"/>
      <c r="R318" s="82"/>
      <c r="S318" s="82"/>
      <c r="T318" s="83"/>
      <c r="AT318" s="13" t="s">
        <v>133</v>
      </c>
      <c r="AU318" s="13" t="s">
        <v>88</v>
      </c>
    </row>
    <row r="319" s="1" customFormat="1" ht="32.4" customHeight="1">
      <c r="B319" s="34"/>
      <c r="C319" s="219" t="s">
        <v>594</v>
      </c>
      <c r="D319" s="219" t="s">
        <v>126</v>
      </c>
      <c r="E319" s="220" t="s">
        <v>595</v>
      </c>
      <c r="F319" s="221" t="s">
        <v>596</v>
      </c>
      <c r="G319" s="222" t="s">
        <v>286</v>
      </c>
      <c r="H319" s="223">
        <v>0.26000000000000001</v>
      </c>
      <c r="I319" s="224"/>
      <c r="J319" s="225">
        <f>ROUND(I319*H319,2)</f>
        <v>0</v>
      </c>
      <c r="K319" s="221" t="s">
        <v>130</v>
      </c>
      <c r="L319" s="39"/>
      <c r="M319" s="226" t="s">
        <v>1</v>
      </c>
      <c r="N319" s="227" t="s">
        <v>43</v>
      </c>
      <c r="O319" s="82"/>
      <c r="P319" s="228">
        <f>O319*H319</f>
        <v>0</v>
      </c>
      <c r="Q319" s="228">
        <v>0</v>
      </c>
      <c r="R319" s="228">
        <f>Q319*H319</f>
        <v>0</v>
      </c>
      <c r="S319" s="228">
        <v>0</v>
      </c>
      <c r="T319" s="229">
        <f>S319*H319</f>
        <v>0</v>
      </c>
      <c r="AR319" s="230" t="s">
        <v>147</v>
      </c>
      <c r="AT319" s="230" t="s">
        <v>126</v>
      </c>
      <c r="AU319" s="230" t="s">
        <v>88</v>
      </c>
      <c r="AY319" s="13" t="s">
        <v>123</v>
      </c>
      <c r="BE319" s="231">
        <f>IF(N319="základní",J319,0)</f>
        <v>0</v>
      </c>
      <c r="BF319" s="231">
        <f>IF(N319="snížená",J319,0)</f>
        <v>0</v>
      </c>
      <c r="BG319" s="231">
        <f>IF(N319="zákl. přenesená",J319,0)</f>
        <v>0</v>
      </c>
      <c r="BH319" s="231">
        <f>IF(N319="sníž. přenesená",J319,0)</f>
        <v>0</v>
      </c>
      <c r="BI319" s="231">
        <f>IF(N319="nulová",J319,0)</f>
        <v>0</v>
      </c>
      <c r="BJ319" s="13" t="s">
        <v>86</v>
      </c>
      <c r="BK319" s="231">
        <f>ROUND(I319*H319,2)</f>
        <v>0</v>
      </c>
      <c r="BL319" s="13" t="s">
        <v>147</v>
      </c>
      <c r="BM319" s="230" t="s">
        <v>597</v>
      </c>
    </row>
    <row r="320" s="1" customFormat="1">
      <c r="B320" s="34"/>
      <c r="C320" s="35"/>
      <c r="D320" s="232" t="s">
        <v>133</v>
      </c>
      <c r="E320" s="35"/>
      <c r="F320" s="233" t="s">
        <v>598</v>
      </c>
      <c r="G320" s="35"/>
      <c r="H320" s="35"/>
      <c r="I320" s="135"/>
      <c r="J320" s="35"/>
      <c r="K320" s="35"/>
      <c r="L320" s="39"/>
      <c r="M320" s="234"/>
      <c r="N320" s="82"/>
      <c r="O320" s="82"/>
      <c r="P320" s="82"/>
      <c r="Q320" s="82"/>
      <c r="R320" s="82"/>
      <c r="S320" s="82"/>
      <c r="T320" s="83"/>
      <c r="AT320" s="13" t="s">
        <v>133</v>
      </c>
      <c r="AU320" s="13" t="s">
        <v>88</v>
      </c>
    </row>
    <row r="321" s="11" customFormat="1" ht="25.92" customHeight="1">
      <c r="B321" s="203"/>
      <c r="C321" s="204"/>
      <c r="D321" s="205" t="s">
        <v>77</v>
      </c>
      <c r="E321" s="206" t="s">
        <v>599</v>
      </c>
      <c r="F321" s="206" t="s">
        <v>600</v>
      </c>
      <c r="G321" s="204"/>
      <c r="H321" s="204"/>
      <c r="I321" s="207"/>
      <c r="J321" s="208">
        <f>BK321</f>
        <v>0</v>
      </c>
      <c r="K321" s="204"/>
      <c r="L321" s="209"/>
      <c r="M321" s="210"/>
      <c r="N321" s="211"/>
      <c r="O321" s="211"/>
      <c r="P321" s="212">
        <f>P322+P333</f>
        <v>0</v>
      </c>
      <c r="Q321" s="211"/>
      <c r="R321" s="212">
        <f>R322+R333</f>
        <v>0.00290961</v>
      </c>
      <c r="S321" s="211"/>
      <c r="T321" s="213">
        <f>T322+T333</f>
        <v>0</v>
      </c>
      <c r="AR321" s="214" t="s">
        <v>88</v>
      </c>
      <c r="AT321" s="215" t="s">
        <v>77</v>
      </c>
      <c r="AU321" s="215" t="s">
        <v>78</v>
      </c>
      <c r="AY321" s="214" t="s">
        <v>123</v>
      </c>
      <c r="BK321" s="216">
        <f>BK322+BK333</f>
        <v>0</v>
      </c>
    </row>
    <row r="322" s="11" customFormat="1" ht="22.8" customHeight="1">
      <c r="B322" s="203"/>
      <c r="C322" s="204"/>
      <c r="D322" s="205" t="s">
        <v>77</v>
      </c>
      <c r="E322" s="217" t="s">
        <v>601</v>
      </c>
      <c r="F322" s="217" t="s">
        <v>602</v>
      </c>
      <c r="G322" s="204"/>
      <c r="H322" s="204"/>
      <c r="I322" s="207"/>
      <c r="J322" s="218">
        <f>BK322</f>
        <v>0</v>
      </c>
      <c r="K322" s="204"/>
      <c r="L322" s="209"/>
      <c r="M322" s="210"/>
      <c r="N322" s="211"/>
      <c r="O322" s="211"/>
      <c r="P322" s="212">
        <f>SUM(P323:P332)</f>
        <v>0</v>
      </c>
      <c r="Q322" s="211"/>
      <c r="R322" s="212">
        <f>SUM(R323:R332)</f>
        <v>0.0013886100000000002</v>
      </c>
      <c r="S322" s="211"/>
      <c r="T322" s="213">
        <f>SUM(T323:T332)</f>
        <v>0</v>
      </c>
      <c r="AR322" s="214" t="s">
        <v>88</v>
      </c>
      <c r="AT322" s="215" t="s">
        <v>77</v>
      </c>
      <c r="AU322" s="215" t="s">
        <v>86</v>
      </c>
      <c r="AY322" s="214" t="s">
        <v>123</v>
      </c>
      <c r="BK322" s="216">
        <f>SUM(BK323:BK332)</f>
        <v>0</v>
      </c>
    </row>
    <row r="323" s="1" customFormat="1" ht="21.6" customHeight="1">
      <c r="B323" s="34"/>
      <c r="C323" s="219" t="s">
        <v>603</v>
      </c>
      <c r="D323" s="219" t="s">
        <v>126</v>
      </c>
      <c r="E323" s="220" t="s">
        <v>604</v>
      </c>
      <c r="F323" s="221" t="s">
        <v>605</v>
      </c>
      <c r="G323" s="222" t="s">
        <v>227</v>
      </c>
      <c r="H323" s="223">
        <v>34.170000000000002</v>
      </c>
      <c r="I323" s="224"/>
      <c r="J323" s="225">
        <f>ROUND(I323*H323,2)</f>
        <v>0</v>
      </c>
      <c r="K323" s="221" t="s">
        <v>130</v>
      </c>
      <c r="L323" s="39"/>
      <c r="M323" s="226" t="s">
        <v>1</v>
      </c>
      <c r="N323" s="227" t="s">
        <v>43</v>
      </c>
      <c r="O323" s="82"/>
      <c r="P323" s="228">
        <f>O323*H323</f>
        <v>0</v>
      </c>
      <c r="Q323" s="228">
        <v>0</v>
      </c>
      <c r="R323" s="228">
        <f>Q323*H323</f>
        <v>0</v>
      </c>
      <c r="S323" s="228">
        <v>0</v>
      </c>
      <c r="T323" s="229">
        <f>S323*H323</f>
        <v>0</v>
      </c>
      <c r="AR323" s="230" t="s">
        <v>300</v>
      </c>
      <c r="AT323" s="230" t="s">
        <v>126</v>
      </c>
      <c r="AU323" s="230" t="s">
        <v>88</v>
      </c>
      <c r="AY323" s="13" t="s">
        <v>123</v>
      </c>
      <c r="BE323" s="231">
        <f>IF(N323="základní",J323,0)</f>
        <v>0</v>
      </c>
      <c r="BF323" s="231">
        <f>IF(N323="snížená",J323,0)</f>
        <v>0</v>
      </c>
      <c r="BG323" s="231">
        <f>IF(N323="zákl. přenesená",J323,0)</f>
        <v>0</v>
      </c>
      <c r="BH323" s="231">
        <f>IF(N323="sníž. přenesená",J323,0)</f>
        <v>0</v>
      </c>
      <c r="BI323" s="231">
        <f>IF(N323="nulová",J323,0)</f>
        <v>0</v>
      </c>
      <c r="BJ323" s="13" t="s">
        <v>86</v>
      </c>
      <c r="BK323" s="231">
        <f>ROUND(I323*H323,2)</f>
        <v>0</v>
      </c>
      <c r="BL323" s="13" t="s">
        <v>300</v>
      </c>
      <c r="BM323" s="230" t="s">
        <v>606</v>
      </c>
    </row>
    <row r="324" s="1" customFormat="1">
      <c r="B324" s="34"/>
      <c r="C324" s="35"/>
      <c r="D324" s="232" t="s">
        <v>133</v>
      </c>
      <c r="E324" s="35"/>
      <c r="F324" s="233" t="s">
        <v>607</v>
      </c>
      <c r="G324" s="35"/>
      <c r="H324" s="35"/>
      <c r="I324" s="135"/>
      <c r="J324" s="35"/>
      <c r="K324" s="35"/>
      <c r="L324" s="39"/>
      <c r="M324" s="234"/>
      <c r="N324" s="82"/>
      <c r="O324" s="82"/>
      <c r="P324" s="82"/>
      <c r="Q324" s="82"/>
      <c r="R324" s="82"/>
      <c r="S324" s="82"/>
      <c r="T324" s="83"/>
      <c r="AT324" s="13" t="s">
        <v>133</v>
      </c>
      <c r="AU324" s="13" t="s">
        <v>88</v>
      </c>
    </row>
    <row r="325" s="1" customFormat="1">
      <c r="B325" s="34"/>
      <c r="C325" s="35"/>
      <c r="D325" s="232" t="s">
        <v>134</v>
      </c>
      <c r="E325" s="35"/>
      <c r="F325" s="235" t="s">
        <v>608</v>
      </c>
      <c r="G325" s="35"/>
      <c r="H325" s="35"/>
      <c r="I325" s="135"/>
      <c r="J325" s="35"/>
      <c r="K325" s="35"/>
      <c r="L325" s="39"/>
      <c r="M325" s="234"/>
      <c r="N325" s="82"/>
      <c r="O325" s="82"/>
      <c r="P325" s="82"/>
      <c r="Q325" s="82"/>
      <c r="R325" s="82"/>
      <c r="S325" s="82"/>
      <c r="T325" s="83"/>
      <c r="AT325" s="13" t="s">
        <v>134</v>
      </c>
      <c r="AU325" s="13" t="s">
        <v>88</v>
      </c>
    </row>
    <row r="326" s="1" customFormat="1" ht="14.4" customHeight="1">
      <c r="B326" s="34"/>
      <c r="C326" s="239" t="s">
        <v>609</v>
      </c>
      <c r="D326" s="239" t="s">
        <v>301</v>
      </c>
      <c r="E326" s="240" t="s">
        <v>610</v>
      </c>
      <c r="F326" s="241" t="s">
        <v>611</v>
      </c>
      <c r="G326" s="242" t="s">
        <v>227</v>
      </c>
      <c r="H326" s="243">
        <v>11.390000000000001</v>
      </c>
      <c r="I326" s="244"/>
      <c r="J326" s="245">
        <f>ROUND(I326*H326,2)</f>
        <v>0</v>
      </c>
      <c r="K326" s="241" t="s">
        <v>1</v>
      </c>
      <c r="L326" s="246"/>
      <c r="M326" s="247" t="s">
        <v>1</v>
      </c>
      <c r="N326" s="248" t="s">
        <v>43</v>
      </c>
      <c r="O326" s="82"/>
      <c r="P326" s="228">
        <f>O326*H326</f>
        <v>0</v>
      </c>
      <c r="Q326" s="228">
        <v>0</v>
      </c>
      <c r="R326" s="228">
        <f>Q326*H326</f>
        <v>0</v>
      </c>
      <c r="S326" s="228">
        <v>0</v>
      </c>
      <c r="T326" s="229">
        <f>S326*H326</f>
        <v>0</v>
      </c>
      <c r="AR326" s="230" t="s">
        <v>397</v>
      </c>
      <c r="AT326" s="230" t="s">
        <v>301</v>
      </c>
      <c r="AU326" s="230" t="s">
        <v>88</v>
      </c>
      <c r="AY326" s="13" t="s">
        <v>123</v>
      </c>
      <c r="BE326" s="231">
        <f>IF(N326="základní",J326,0)</f>
        <v>0</v>
      </c>
      <c r="BF326" s="231">
        <f>IF(N326="snížená",J326,0)</f>
        <v>0</v>
      </c>
      <c r="BG326" s="231">
        <f>IF(N326="zákl. přenesená",J326,0)</f>
        <v>0</v>
      </c>
      <c r="BH326" s="231">
        <f>IF(N326="sníž. přenesená",J326,0)</f>
        <v>0</v>
      </c>
      <c r="BI326" s="231">
        <f>IF(N326="nulová",J326,0)</f>
        <v>0</v>
      </c>
      <c r="BJ326" s="13" t="s">
        <v>86</v>
      </c>
      <c r="BK326" s="231">
        <f>ROUND(I326*H326,2)</f>
        <v>0</v>
      </c>
      <c r="BL326" s="13" t="s">
        <v>300</v>
      </c>
      <c r="BM326" s="230" t="s">
        <v>612</v>
      </c>
    </row>
    <row r="327" s="1" customFormat="1">
      <c r="B327" s="34"/>
      <c r="C327" s="35"/>
      <c r="D327" s="232" t="s">
        <v>133</v>
      </c>
      <c r="E327" s="35"/>
      <c r="F327" s="233" t="s">
        <v>613</v>
      </c>
      <c r="G327" s="35"/>
      <c r="H327" s="35"/>
      <c r="I327" s="135"/>
      <c r="J327" s="35"/>
      <c r="K327" s="35"/>
      <c r="L327" s="39"/>
      <c r="M327" s="234"/>
      <c r="N327" s="82"/>
      <c r="O327" s="82"/>
      <c r="P327" s="82"/>
      <c r="Q327" s="82"/>
      <c r="R327" s="82"/>
      <c r="S327" s="82"/>
      <c r="T327" s="83"/>
      <c r="AT327" s="13" t="s">
        <v>133</v>
      </c>
      <c r="AU327" s="13" t="s">
        <v>88</v>
      </c>
    </row>
    <row r="328" s="1" customFormat="1" ht="21.6" customHeight="1">
      <c r="B328" s="34"/>
      <c r="C328" s="219" t="s">
        <v>614</v>
      </c>
      <c r="D328" s="219" t="s">
        <v>126</v>
      </c>
      <c r="E328" s="220" t="s">
        <v>615</v>
      </c>
      <c r="F328" s="221" t="s">
        <v>616</v>
      </c>
      <c r="G328" s="222" t="s">
        <v>227</v>
      </c>
      <c r="H328" s="223">
        <v>3.7000000000000002</v>
      </c>
      <c r="I328" s="224"/>
      <c r="J328" s="225">
        <f>ROUND(I328*H328,2)</f>
        <v>0</v>
      </c>
      <c r="K328" s="221" t="s">
        <v>130</v>
      </c>
      <c r="L328" s="39"/>
      <c r="M328" s="226" t="s">
        <v>1</v>
      </c>
      <c r="N328" s="227" t="s">
        <v>43</v>
      </c>
      <c r="O328" s="82"/>
      <c r="P328" s="228">
        <f>O328*H328</f>
        <v>0</v>
      </c>
      <c r="Q328" s="228">
        <v>0.00037530000000000002</v>
      </c>
      <c r="R328" s="228">
        <f>Q328*H328</f>
        <v>0.0013886100000000002</v>
      </c>
      <c r="S328" s="228">
        <v>0</v>
      </c>
      <c r="T328" s="229">
        <f>S328*H328</f>
        <v>0</v>
      </c>
      <c r="AR328" s="230" t="s">
        <v>300</v>
      </c>
      <c r="AT328" s="230" t="s">
        <v>126</v>
      </c>
      <c r="AU328" s="230" t="s">
        <v>88</v>
      </c>
      <c r="AY328" s="13" t="s">
        <v>123</v>
      </c>
      <c r="BE328" s="231">
        <f>IF(N328="základní",J328,0)</f>
        <v>0</v>
      </c>
      <c r="BF328" s="231">
        <f>IF(N328="snížená",J328,0)</f>
        <v>0</v>
      </c>
      <c r="BG328" s="231">
        <f>IF(N328="zákl. přenesená",J328,0)</f>
        <v>0</v>
      </c>
      <c r="BH328" s="231">
        <f>IF(N328="sníž. přenesená",J328,0)</f>
        <v>0</v>
      </c>
      <c r="BI328" s="231">
        <f>IF(N328="nulová",J328,0)</f>
        <v>0</v>
      </c>
      <c r="BJ328" s="13" t="s">
        <v>86</v>
      </c>
      <c r="BK328" s="231">
        <f>ROUND(I328*H328,2)</f>
        <v>0</v>
      </c>
      <c r="BL328" s="13" t="s">
        <v>300</v>
      </c>
      <c r="BM328" s="230" t="s">
        <v>617</v>
      </c>
    </row>
    <row r="329" s="1" customFormat="1">
      <c r="B329" s="34"/>
      <c r="C329" s="35"/>
      <c r="D329" s="232" t="s">
        <v>133</v>
      </c>
      <c r="E329" s="35"/>
      <c r="F329" s="233" t="s">
        <v>618</v>
      </c>
      <c r="G329" s="35"/>
      <c r="H329" s="35"/>
      <c r="I329" s="135"/>
      <c r="J329" s="35"/>
      <c r="K329" s="35"/>
      <c r="L329" s="39"/>
      <c r="M329" s="234"/>
      <c r="N329" s="82"/>
      <c r="O329" s="82"/>
      <c r="P329" s="82"/>
      <c r="Q329" s="82"/>
      <c r="R329" s="82"/>
      <c r="S329" s="82"/>
      <c r="T329" s="83"/>
      <c r="AT329" s="13" t="s">
        <v>133</v>
      </c>
      <c r="AU329" s="13" t="s">
        <v>88</v>
      </c>
    </row>
    <row r="330" s="1" customFormat="1">
      <c r="B330" s="34"/>
      <c r="C330" s="35"/>
      <c r="D330" s="232" t="s">
        <v>134</v>
      </c>
      <c r="E330" s="35"/>
      <c r="F330" s="235" t="s">
        <v>619</v>
      </c>
      <c r="G330" s="35"/>
      <c r="H330" s="35"/>
      <c r="I330" s="135"/>
      <c r="J330" s="35"/>
      <c r="K330" s="35"/>
      <c r="L330" s="39"/>
      <c r="M330" s="234"/>
      <c r="N330" s="82"/>
      <c r="O330" s="82"/>
      <c r="P330" s="82"/>
      <c r="Q330" s="82"/>
      <c r="R330" s="82"/>
      <c r="S330" s="82"/>
      <c r="T330" s="83"/>
      <c r="AT330" s="13" t="s">
        <v>134</v>
      </c>
      <c r="AU330" s="13" t="s">
        <v>88</v>
      </c>
    </row>
    <row r="331" s="1" customFormat="1" ht="21.6" customHeight="1">
      <c r="B331" s="34"/>
      <c r="C331" s="239" t="s">
        <v>620</v>
      </c>
      <c r="D331" s="239" t="s">
        <v>301</v>
      </c>
      <c r="E331" s="240" t="s">
        <v>621</v>
      </c>
      <c r="F331" s="241" t="s">
        <v>622</v>
      </c>
      <c r="G331" s="242" t="s">
        <v>227</v>
      </c>
      <c r="H331" s="243">
        <v>4.2549999999999999</v>
      </c>
      <c r="I331" s="244"/>
      <c r="J331" s="245">
        <f>ROUND(I331*H331,2)</f>
        <v>0</v>
      </c>
      <c r="K331" s="241" t="s">
        <v>182</v>
      </c>
      <c r="L331" s="246"/>
      <c r="M331" s="247" t="s">
        <v>1</v>
      </c>
      <c r="N331" s="248" t="s">
        <v>43</v>
      </c>
      <c r="O331" s="82"/>
      <c r="P331" s="228">
        <f>O331*H331</f>
        <v>0</v>
      </c>
      <c r="Q331" s="228">
        <v>0</v>
      </c>
      <c r="R331" s="228">
        <f>Q331*H331</f>
        <v>0</v>
      </c>
      <c r="S331" s="228">
        <v>0</v>
      </c>
      <c r="T331" s="229">
        <f>S331*H331</f>
        <v>0</v>
      </c>
      <c r="AR331" s="230" t="s">
        <v>397</v>
      </c>
      <c r="AT331" s="230" t="s">
        <v>301</v>
      </c>
      <c r="AU331" s="230" t="s">
        <v>88</v>
      </c>
      <c r="AY331" s="13" t="s">
        <v>123</v>
      </c>
      <c r="BE331" s="231">
        <f>IF(N331="základní",J331,0)</f>
        <v>0</v>
      </c>
      <c r="BF331" s="231">
        <f>IF(N331="snížená",J331,0)</f>
        <v>0</v>
      </c>
      <c r="BG331" s="231">
        <f>IF(N331="zákl. přenesená",J331,0)</f>
        <v>0</v>
      </c>
      <c r="BH331" s="231">
        <f>IF(N331="sníž. přenesená",J331,0)</f>
        <v>0</v>
      </c>
      <c r="BI331" s="231">
        <f>IF(N331="nulová",J331,0)</f>
        <v>0</v>
      </c>
      <c r="BJ331" s="13" t="s">
        <v>86</v>
      </c>
      <c r="BK331" s="231">
        <f>ROUND(I331*H331,2)</f>
        <v>0</v>
      </c>
      <c r="BL331" s="13" t="s">
        <v>300</v>
      </c>
      <c r="BM331" s="230" t="s">
        <v>623</v>
      </c>
    </row>
    <row r="332" s="1" customFormat="1">
      <c r="B332" s="34"/>
      <c r="C332" s="35"/>
      <c r="D332" s="232" t="s">
        <v>133</v>
      </c>
      <c r="E332" s="35"/>
      <c r="F332" s="233" t="s">
        <v>622</v>
      </c>
      <c r="G332" s="35"/>
      <c r="H332" s="35"/>
      <c r="I332" s="135"/>
      <c r="J332" s="35"/>
      <c r="K332" s="35"/>
      <c r="L332" s="39"/>
      <c r="M332" s="234"/>
      <c r="N332" s="82"/>
      <c r="O332" s="82"/>
      <c r="P332" s="82"/>
      <c r="Q332" s="82"/>
      <c r="R332" s="82"/>
      <c r="S332" s="82"/>
      <c r="T332" s="83"/>
      <c r="AT332" s="13" t="s">
        <v>133</v>
      </c>
      <c r="AU332" s="13" t="s">
        <v>88</v>
      </c>
    </row>
    <row r="333" s="11" customFormat="1" ht="22.8" customHeight="1">
      <c r="B333" s="203"/>
      <c r="C333" s="204"/>
      <c r="D333" s="205" t="s">
        <v>77</v>
      </c>
      <c r="E333" s="217" t="s">
        <v>624</v>
      </c>
      <c r="F333" s="217" t="s">
        <v>625</v>
      </c>
      <c r="G333" s="204"/>
      <c r="H333" s="204"/>
      <c r="I333" s="207"/>
      <c r="J333" s="218">
        <f>BK333</f>
        <v>0</v>
      </c>
      <c r="K333" s="204"/>
      <c r="L333" s="209"/>
      <c r="M333" s="210"/>
      <c r="N333" s="211"/>
      <c r="O333" s="211"/>
      <c r="P333" s="212">
        <f>SUM(P334:P336)</f>
        <v>0</v>
      </c>
      <c r="Q333" s="211"/>
      <c r="R333" s="212">
        <f>SUM(R334:R336)</f>
        <v>0.001521</v>
      </c>
      <c r="S333" s="211"/>
      <c r="T333" s="213">
        <f>SUM(T334:T336)</f>
        <v>0</v>
      </c>
      <c r="AR333" s="214" t="s">
        <v>88</v>
      </c>
      <c r="AT333" s="215" t="s">
        <v>77</v>
      </c>
      <c r="AU333" s="215" t="s">
        <v>86</v>
      </c>
      <c r="AY333" s="214" t="s">
        <v>123</v>
      </c>
      <c r="BK333" s="216">
        <f>SUM(BK334:BK336)</f>
        <v>0</v>
      </c>
    </row>
    <row r="334" s="1" customFormat="1" ht="14.4" customHeight="1">
      <c r="B334" s="34"/>
      <c r="C334" s="219" t="s">
        <v>626</v>
      </c>
      <c r="D334" s="219" t="s">
        <v>126</v>
      </c>
      <c r="E334" s="220" t="s">
        <v>627</v>
      </c>
      <c r="F334" s="221" t="s">
        <v>628</v>
      </c>
      <c r="G334" s="222" t="s">
        <v>227</v>
      </c>
      <c r="H334" s="223">
        <v>8.4499999999999993</v>
      </c>
      <c r="I334" s="224"/>
      <c r="J334" s="225">
        <f>ROUND(I334*H334,2)</f>
        <v>0</v>
      </c>
      <c r="K334" s="221" t="s">
        <v>130</v>
      </c>
      <c r="L334" s="39"/>
      <c r="M334" s="226" t="s">
        <v>1</v>
      </c>
      <c r="N334" s="227" t="s">
        <v>43</v>
      </c>
      <c r="O334" s="82"/>
      <c r="P334" s="228">
        <f>O334*H334</f>
        <v>0</v>
      </c>
      <c r="Q334" s="228">
        <v>0.00018000000000000001</v>
      </c>
      <c r="R334" s="228">
        <f>Q334*H334</f>
        <v>0.001521</v>
      </c>
      <c r="S334" s="228">
        <v>0</v>
      </c>
      <c r="T334" s="229">
        <f>S334*H334</f>
        <v>0</v>
      </c>
      <c r="AR334" s="230" t="s">
        <v>300</v>
      </c>
      <c r="AT334" s="230" t="s">
        <v>126</v>
      </c>
      <c r="AU334" s="230" t="s">
        <v>88</v>
      </c>
      <c r="AY334" s="13" t="s">
        <v>123</v>
      </c>
      <c r="BE334" s="231">
        <f>IF(N334="základní",J334,0)</f>
        <v>0</v>
      </c>
      <c r="BF334" s="231">
        <f>IF(N334="snížená",J334,0)</f>
        <v>0</v>
      </c>
      <c r="BG334" s="231">
        <f>IF(N334="zákl. přenesená",J334,0)</f>
        <v>0</v>
      </c>
      <c r="BH334" s="231">
        <f>IF(N334="sníž. přenesená",J334,0)</f>
        <v>0</v>
      </c>
      <c r="BI334" s="231">
        <f>IF(N334="nulová",J334,0)</f>
        <v>0</v>
      </c>
      <c r="BJ334" s="13" t="s">
        <v>86</v>
      </c>
      <c r="BK334" s="231">
        <f>ROUND(I334*H334,2)</f>
        <v>0</v>
      </c>
      <c r="BL334" s="13" t="s">
        <v>300</v>
      </c>
      <c r="BM334" s="230" t="s">
        <v>629</v>
      </c>
    </row>
    <row r="335" s="1" customFormat="1">
      <c r="B335" s="34"/>
      <c r="C335" s="35"/>
      <c r="D335" s="232" t="s">
        <v>133</v>
      </c>
      <c r="E335" s="35"/>
      <c r="F335" s="233" t="s">
        <v>630</v>
      </c>
      <c r="G335" s="35"/>
      <c r="H335" s="35"/>
      <c r="I335" s="135"/>
      <c r="J335" s="35"/>
      <c r="K335" s="35"/>
      <c r="L335" s="39"/>
      <c r="M335" s="234"/>
      <c r="N335" s="82"/>
      <c r="O335" s="82"/>
      <c r="P335" s="82"/>
      <c r="Q335" s="82"/>
      <c r="R335" s="82"/>
      <c r="S335" s="82"/>
      <c r="T335" s="83"/>
      <c r="AT335" s="13" t="s">
        <v>133</v>
      </c>
      <c r="AU335" s="13" t="s">
        <v>88</v>
      </c>
    </row>
    <row r="336" s="1" customFormat="1">
      <c r="B336" s="34"/>
      <c r="C336" s="35"/>
      <c r="D336" s="232" t="s">
        <v>134</v>
      </c>
      <c r="E336" s="35"/>
      <c r="F336" s="235" t="s">
        <v>631</v>
      </c>
      <c r="G336" s="35"/>
      <c r="H336" s="35"/>
      <c r="I336" s="135"/>
      <c r="J336" s="35"/>
      <c r="K336" s="35"/>
      <c r="L336" s="39"/>
      <c r="M336" s="236"/>
      <c r="N336" s="237"/>
      <c r="O336" s="237"/>
      <c r="P336" s="237"/>
      <c r="Q336" s="237"/>
      <c r="R336" s="237"/>
      <c r="S336" s="237"/>
      <c r="T336" s="238"/>
      <c r="AT336" s="13" t="s">
        <v>134</v>
      </c>
      <c r="AU336" s="13" t="s">
        <v>88</v>
      </c>
    </row>
    <row r="337" s="1" customFormat="1" ht="6.96" customHeight="1">
      <c r="B337" s="57"/>
      <c r="C337" s="58"/>
      <c r="D337" s="58"/>
      <c r="E337" s="58"/>
      <c r="F337" s="58"/>
      <c r="G337" s="58"/>
      <c r="H337" s="58"/>
      <c r="I337" s="169"/>
      <c r="J337" s="58"/>
      <c r="K337" s="58"/>
      <c r="L337" s="39"/>
    </row>
  </sheetData>
  <sheetProtection sheet="1" autoFilter="0" formatColumns="0" formatRows="0" objects="1" scenarios="1" spinCount="100000" saltValue="V5cUu8e+tFj69Rhov9JBrlNikiU8cnjBvh9yn0ldUfxMIphZD6gor/Sdp8+Hsdc6etWVrWSPQIZVPvcznvcw7g==" hashValue="eK07W145INMP3rPzaui3HBwW8GDTD/M2u8kX0MfMr5Zupc71JzCVNev+BvTGQSjMBWym0X0gDstVdem7ayvcig==" algorithmName="SHA-512" password="CC35"/>
  <autoFilter ref="C126:K336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KATKA\Katka</dc:creator>
  <cp:lastModifiedBy>KATKA\Katka</cp:lastModifiedBy>
  <dcterms:created xsi:type="dcterms:W3CDTF">2019-02-26T12:58:18Z</dcterms:created>
  <dcterms:modified xsi:type="dcterms:W3CDTF">2019-02-26T12:58:20Z</dcterms:modified>
</cp:coreProperties>
</file>