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0 - 000 - Ostatní a ved..." sheetId="2" r:id="rId2"/>
    <sheet name="SO - SO - Propustek ev.č. P2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'000 - 000 - Ostatní a ved...'!$C$121:$K$173</definedName>
    <definedName name="_xlnm.Print_Area" localSheetId="1">'000 - 000 - Ostatní a ved...'!$C$4:$J$76,'000 - 000 - Ostatní a ved...'!$C$82:$J$103,'000 - 000 - Ostatní a ved...'!$C$109:$K$173</definedName>
    <definedName name="_xlnm.Print_Titles" localSheetId="1">'000 - 000 - Ostatní a ved...'!$121:$121</definedName>
    <definedName name="_xlnm._FilterDatabase" localSheetId="2" hidden="1">'SO - SO - Propustek ev.č. P2'!$C$126:$K$422</definedName>
    <definedName name="_xlnm.Print_Area" localSheetId="2">'SO - SO - Propustek ev.č. P2'!$C$4:$J$76,'SO - SO - Propustek ev.č. P2'!$C$82:$J$108,'SO - SO - Propustek ev.č. P2'!$C$114:$K$422</definedName>
    <definedName name="_xlnm.Print_Titles" localSheetId="2">'SO - SO - Propustek ev.č. P2'!$126:$126</definedName>
  </definedNames>
  <calcPr/>
</workbook>
</file>

<file path=xl/calcChain.xml><?xml version="1.0" encoding="utf-8"?>
<calcChain xmlns="http://schemas.openxmlformats.org/spreadsheetml/2006/main">
  <c i="3" r="J182"/>
  <c r="J37"/>
  <c r="J36"/>
  <c i="1" r="AY96"/>
  <c i="3" r="J35"/>
  <c i="1" r="AX96"/>
  <c i="3" r="BI421"/>
  <c r="BH421"/>
  <c r="BG421"/>
  <c r="BF421"/>
  <c r="T421"/>
  <c r="R421"/>
  <c r="P421"/>
  <c r="BK421"/>
  <c r="J421"/>
  <c r="BE421"/>
  <c r="BI418"/>
  <c r="BH418"/>
  <c r="BG418"/>
  <c r="BF418"/>
  <c r="T418"/>
  <c r="R418"/>
  <c r="P418"/>
  <c r="BK418"/>
  <c r="J418"/>
  <c r="BE418"/>
  <c r="BI416"/>
  <c r="BH416"/>
  <c r="BG416"/>
  <c r="BF416"/>
  <c r="T416"/>
  <c r="R416"/>
  <c r="P416"/>
  <c r="BK416"/>
  <c r="J416"/>
  <c r="BE416"/>
  <c r="BI413"/>
  <c r="BH413"/>
  <c r="BG413"/>
  <c r="BF413"/>
  <c r="T413"/>
  <c r="T412"/>
  <c r="T411"/>
  <c r="R413"/>
  <c r="R412"/>
  <c r="R411"/>
  <c r="P413"/>
  <c r="P412"/>
  <c r="P411"/>
  <c r="BK413"/>
  <c r="BK412"/>
  <c r="J412"/>
  <c r="BK411"/>
  <c r="J411"/>
  <c r="J413"/>
  <c r="BE413"/>
  <c r="J107"/>
  <c r="J106"/>
  <c r="BI408"/>
  <c r="BH408"/>
  <c r="BG408"/>
  <c r="BF408"/>
  <c r="T408"/>
  <c r="R408"/>
  <c r="P408"/>
  <c r="BK408"/>
  <c r="J408"/>
  <c r="BE408"/>
  <c r="BI405"/>
  <c r="BH405"/>
  <c r="BG405"/>
  <c r="BF405"/>
  <c r="T405"/>
  <c r="R405"/>
  <c r="P405"/>
  <c r="BK405"/>
  <c r="J405"/>
  <c r="BE405"/>
  <c r="BI402"/>
  <c r="BH402"/>
  <c r="BG402"/>
  <c r="BF402"/>
  <c r="T402"/>
  <c r="R402"/>
  <c r="P402"/>
  <c r="BK402"/>
  <c r="J402"/>
  <c r="BE402"/>
  <c r="BI399"/>
  <c r="BH399"/>
  <c r="BG399"/>
  <c r="BF399"/>
  <c r="T399"/>
  <c r="R399"/>
  <c r="P399"/>
  <c r="BK399"/>
  <c r="J399"/>
  <c r="BE399"/>
  <c r="BI396"/>
  <c r="BH396"/>
  <c r="BG396"/>
  <c r="BF396"/>
  <c r="T396"/>
  <c r="R396"/>
  <c r="P396"/>
  <c r="BK396"/>
  <c r="J396"/>
  <c r="BE396"/>
  <c r="BI393"/>
  <c r="BH393"/>
  <c r="BG393"/>
  <c r="BF393"/>
  <c r="T393"/>
  <c r="T392"/>
  <c r="R393"/>
  <c r="R392"/>
  <c r="P393"/>
  <c r="P392"/>
  <c r="BK393"/>
  <c r="BK392"/>
  <c r="J392"/>
  <c r="J393"/>
  <c r="BE393"/>
  <c r="J105"/>
  <c r="BI389"/>
  <c r="BH389"/>
  <c r="BG389"/>
  <c r="BF389"/>
  <c r="T389"/>
  <c r="R389"/>
  <c r="P389"/>
  <c r="BK389"/>
  <c r="J389"/>
  <c r="BE389"/>
  <c r="BI386"/>
  <c r="BH386"/>
  <c r="BG386"/>
  <c r="BF386"/>
  <c r="T386"/>
  <c r="R386"/>
  <c r="P386"/>
  <c r="BK386"/>
  <c r="J386"/>
  <c r="BE386"/>
  <c r="BI383"/>
  <c r="BH383"/>
  <c r="BG383"/>
  <c r="BF383"/>
  <c r="T383"/>
  <c r="R383"/>
  <c r="P383"/>
  <c r="BK383"/>
  <c r="J383"/>
  <c r="BE383"/>
  <c r="BI380"/>
  <c r="BH380"/>
  <c r="BG380"/>
  <c r="BF380"/>
  <c r="T380"/>
  <c r="R380"/>
  <c r="P380"/>
  <c r="BK380"/>
  <c r="J380"/>
  <c r="BE380"/>
  <c r="BI377"/>
  <c r="BH377"/>
  <c r="BG377"/>
  <c r="BF377"/>
  <c r="T377"/>
  <c r="R377"/>
  <c r="P377"/>
  <c r="BK377"/>
  <c r="J377"/>
  <c r="BE377"/>
  <c r="BI374"/>
  <c r="BH374"/>
  <c r="BG374"/>
  <c r="BF374"/>
  <c r="T374"/>
  <c r="R374"/>
  <c r="P374"/>
  <c r="BK374"/>
  <c r="J374"/>
  <c r="BE374"/>
  <c r="BI371"/>
  <c r="BH371"/>
  <c r="BG371"/>
  <c r="BF371"/>
  <c r="T371"/>
  <c r="R371"/>
  <c r="P371"/>
  <c r="BK371"/>
  <c r="J371"/>
  <c r="BE371"/>
  <c r="BI368"/>
  <c r="BH368"/>
  <c r="BG368"/>
  <c r="BF368"/>
  <c r="T368"/>
  <c r="R368"/>
  <c r="P368"/>
  <c r="BK368"/>
  <c r="J368"/>
  <c r="BE368"/>
  <c r="BI365"/>
  <c r="BH365"/>
  <c r="BG365"/>
  <c r="BF365"/>
  <c r="T365"/>
  <c r="R365"/>
  <c r="P365"/>
  <c r="BK365"/>
  <c r="J365"/>
  <c r="BE365"/>
  <c r="BI362"/>
  <c r="BH362"/>
  <c r="BG362"/>
  <c r="BF362"/>
  <c r="T362"/>
  <c r="R362"/>
  <c r="P362"/>
  <c r="BK362"/>
  <c r="J362"/>
  <c r="BE362"/>
  <c r="BI359"/>
  <c r="BH359"/>
  <c r="BG359"/>
  <c r="BF359"/>
  <c r="T359"/>
  <c r="R359"/>
  <c r="P359"/>
  <c r="BK359"/>
  <c r="J359"/>
  <c r="BE359"/>
  <c r="BI356"/>
  <c r="BH356"/>
  <c r="BG356"/>
  <c r="BF356"/>
  <c r="T356"/>
  <c r="R356"/>
  <c r="P356"/>
  <c r="BK356"/>
  <c r="J356"/>
  <c r="BE356"/>
  <c r="BI353"/>
  <c r="BH353"/>
  <c r="BG353"/>
  <c r="BF353"/>
  <c r="T353"/>
  <c r="R353"/>
  <c r="P353"/>
  <c r="BK353"/>
  <c r="J353"/>
  <c r="BE353"/>
  <c r="BI350"/>
  <c r="BH350"/>
  <c r="BG350"/>
  <c r="BF350"/>
  <c r="T350"/>
  <c r="R350"/>
  <c r="P350"/>
  <c r="BK350"/>
  <c r="J350"/>
  <c r="BE350"/>
  <c r="BI347"/>
  <c r="BH347"/>
  <c r="BG347"/>
  <c r="BF347"/>
  <c r="T347"/>
  <c r="R347"/>
  <c r="P347"/>
  <c r="BK347"/>
  <c r="J347"/>
  <c r="BE347"/>
  <c r="BI344"/>
  <c r="BH344"/>
  <c r="BG344"/>
  <c r="BF344"/>
  <c r="T344"/>
  <c r="R344"/>
  <c r="P344"/>
  <c r="BK344"/>
  <c r="J344"/>
  <c r="BE344"/>
  <c r="BI341"/>
  <c r="BH341"/>
  <c r="BG341"/>
  <c r="BF341"/>
  <c r="T341"/>
  <c r="R341"/>
  <c r="P341"/>
  <c r="BK341"/>
  <c r="J341"/>
  <c r="BE341"/>
  <c r="BI339"/>
  <c r="BH339"/>
  <c r="BG339"/>
  <c r="BF339"/>
  <c r="T339"/>
  <c r="R339"/>
  <c r="P339"/>
  <c r="BK339"/>
  <c r="J339"/>
  <c r="BE339"/>
  <c r="BI336"/>
  <c r="BH336"/>
  <c r="BG336"/>
  <c r="BF336"/>
  <c r="T336"/>
  <c r="R336"/>
  <c r="P336"/>
  <c r="BK336"/>
  <c r="J336"/>
  <c r="BE336"/>
  <c r="BI333"/>
  <c r="BH333"/>
  <c r="BG333"/>
  <c r="BF333"/>
  <c r="T333"/>
  <c r="R333"/>
  <c r="P333"/>
  <c r="BK333"/>
  <c r="J333"/>
  <c r="BE333"/>
  <c r="BI330"/>
  <c r="BH330"/>
  <c r="BG330"/>
  <c r="BF330"/>
  <c r="T330"/>
  <c r="R330"/>
  <c r="P330"/>
  <c r="BK330"/>
  <c r="J330"/>
  <c r="BE330"/>
  <c r="BI327"/>
  <c r="BH327"/>
  <c r="BG327"/>
  <c r="BF327"/>
  <c r="T327"/>
  <c r="R327"/>
  <c r="P327"/>
  <c r="BK327"/>
  <c r="J327"/>
  <c r="BE327"/>
  <c r="BI324"/>
  <c r="BH324"/>
  <c r="BG324"/>
  <c r="BF324"/>
  <c r="T324"/>
  <c r="R324"/>
  <c r="P324"/>
  <c r="BK324"/>
  <c r="J324"/>
  <c r="BE324"/>
  <c r="BI321"/>
  <c r="BH321"/>
  <c r="BG321"/>
  <c r="BF321"/>
  <c r="T321"/>
  <c r="R321"/>
  <c r="P321"/>
  <c r="BK321"/>
  <c r="J321"/>
  <c r="BE321"/>
  <c r="BI318"/>
  <c r="BH318"/>
  <c r="BG318"/>
  <c r="BF318"/>
  <c r="T318"/>
  <c r="R318"/>
  <c r="P318"/>
  <c r="BK318"/>
  <c r="J318"/>
  <c r="BE318"/>
  <c r="BI316"/>
  <c r="BH316"/>
  <c r="BG316"/>
  <c r="BF316"/>
  <c r="T316"/>
  <c r="R316"/>
  <c r="P316"/>
  <c r="BK316"/>
  <c r="J316"/>
  <c r="BE316"/>
  <c r="BI314"/>
  <c r="BH314"/>
  <c r="BG314"/>
  <c r="BF314"/>
  <c r="T314"/>
  <c r="R314"/>
  <c r="P314"/>
  <c r="BK314"/>
  <c r="J314"/>
  <c r="BE314"/>
  <c r="BI312"/>
  <c r="BH312"/>
  <c r="BG312"/>
  <c r="BF312"/>
  <c r="T312"/>
  <c r="R312"/>
  <c r="P312"/>
  <c r="BK312"/>
  <c r="J312"/>
  <c r="BE312"/>
  <c r="BI310"/>
  <c r="BH310"/>
  <c r="BG310"/>
  <c r="BF310"/>
  <c r="T310"/>
  <c r="R310"/>
  <c r="P310"/>
  <c r="BK310"/>
  <c r="J310"/>
  <c r="BE310"/>
  <c r="BI308"/>
  <c r="BH308"/>
  <c r="BG308"/>
  <c r="BF308"/>
  <c r="T308"/>
  <c r="R308"/>
  <c r="P308"/>
  <c r="BK308"/>
  <c r="J308"/>
  <c r="BE308"/>
  <c r="BI305"/>
  <c r="BH305"/>
  <c r="BG305"/>
  <c r="BF305"/>
  <c r="T305"/>
  <c r="R305"/>
  <c r="P305"/>
  <c r="BK305"/>
  <c r="J305"/>
  <c r="BE305"/>
  <c r="BI302"/>
  <c r="BH302"/>
  <c r="BG302"/>
  <c r="BF302"/>
  <c r="T302"/>
  <c r="R302"/>
  <c r="P302"/>
  <c r="BK302"/>
  <c r="J302"/>
  <c r="BE302"/>
  <c r="BI300"/>
  <c r="BH300"/>
  <c r="BG300"/>
  <c r="BF300"/>
  <c r="T300"/>
  <c r="R300"/>
  <c r="P300"/>
  <c r="BK300"/>
  <c r="J300"/>
  <c r="BE300"/>
  <c r="BI297"/>
  <c r="BH297"/>
  <c r="BG297"/>
  <c r="BF297"/>
  <c r="T297"/>
  <c r="R297"/>
  <c r="P297"/>
  <c r="BK297"/>
  <c r="J297"/>
  <c r="BE297"/>
  <c r="BI294"/>
  <c r="BH294"/>
  <c r="BG294"/>
  <c r="BF294"/>
  <c r="T294"/>
  <c r="R294"/>
  <c r="P294"/>
  <c r="BK294"/>
  <c r="J294"/>
  <c r="BE294"/>
  <c r="BI291"/>
  <c r="BH291"/>
  <c r="BG291"/>
  <c r="BF291"/>
  <c r="T291"/>
  <c r="R291"/>
  <c r="P291"/>
  <c r="BK291"/>
  <c r="J291"/>
  <c r="BE291"/>
  <c r="BI288"/>
  <c r="BH288"/>
  <c r="BG288"/>
  <c r="BF288"/>
  <c r="T288"/>
  <c r="R288"/>
  <c r="P288"/>
  <c r="BK288"/>
  <c r="J288"/>
  <c r="BE288"/>
  <c r="BI285"/>
  <c r="BH285"/>
  <c r="BG285"/>
  <c r="BF285"/>
  <c r="T285"/>
  <c r="T284"/>
  <c r="R285"/>
  <c r="R284"/>
  <c r="P285"/>
  <c r="P284"/>
  <c r="BK285"/>
  <c r="BK284"/>
  <c r="J284"/>
  <c r="J285"/>
  <c r="BE285"/>
  <c r="J104"/>
  <c r="BI281"/>
  <c r="BH281"/>
  <c r="BG281"/>
  <c r="BF281"/>
  <c r="T281"/>
  <c r="R281"/>
  <c r="P281"/>
  <c r="BK281"/>
  <c r="J281"/>
  <c r="BE281"/>
  <c r="BI278"/>
  <c r="BH278"/>
  <c r="BG278"/>
  <c r="BF278"/>
  <c r="T278"/>
  <c r="R278"/>
  <c r="P278"/>
  <c r="BK278"/>
  <c r="J278"/>
  <c r="BE278"/>
  <c r="BI275"/>
  <c r="BH275"/>
  <c r="BG275"/>
  <c r="BF275"/>
  <c r="T275"/>
  <c r="R275"/>
  <c r="P275"/>
  <c r="BK275"/>
  <c r="J275"/>
  <c r="BE275"/>
  <c r="BI272"/>
  <c r="BH272"/>
  <c r="BG272"/>
  <c r="BF272"/>
  <c r="T272"/>
  <c r="T271"/>
  <c r="R272"/>
  <c r="R271"/>
  <c r="P272"/>
  <c r="P271"/>
  <c r="BK272"/>
  <c r="BK271"/>
  <c r="J271"/>
  <c r="J272"/>
  <c r="BE272"/>
  <c r="J103"/>
  <c r="BI268"/>
  <c r="BH268"/>
  <c r="BG268"/>
  <c r="BF268"/>
  <c r="T268"/>
  <c r="R268"/>
  <c r="P268"/>
  <c r="BK268"/>
  <c r="J268"/>
  <c r="BE268"/>
  <c r="BI265"/>
  <c r="BH265"/>
  <c r="BG265"/>
  <c r="BF265"/>
  <c r="T265"/>
  <c r="R265"/>
  <c r="P265"/>
  <c r="BK265"/>
  <c r="J265"/>
  <c r="BE265"/>
  <c r="BI262"/>
  <c r="BH262"/>
  <c r="BG262"/>
  <c r="BF262"/>
  <c r="T262"/>
  <c r="R262"/>
  <c r="P262"/>
  <c r="BK262"/>
  <c r="J262"/>
  <c r="BE262"/>
  <c r="BI260"/>
  <c r="BH260"/>
  <c r="BG260"/>
  <c r="BF260"/>
  <c r="T260"/>
  <c r="R260"/>
  <c r="P260"/>
  <c r="BK260"/>
  <c r="J260"/>
  <c r="BE260"/>
  <c r="BI257"/>
  <c r="BH257"/>
  <c r="BG257"/>
  <c r="BF257"/>
  <c r="T257"/>
  <c r="R257"/>
  <c r="P257"/>
  <c r="BK257"/>
  <c r="J257"/>
  <c r="BE257"/>
  <c r="BI254"/>
  <c r="BH254"/>
  <c r="BG254"/>
  <c r="BF254"/>
  <c r="T254"/>
  <c r="R254"/>
  <c r="P254"/>
  <c r="BK254"/>
  <c r="J254"/>
  <c r="BE254"/>
  <c r="BI251"/>
  <c r="BH251"/>
  <c r="BG251"/>
  <c r="BF251"/>
  <c r="T251"/>
  <c r="R251"/>
  <c r="P251"/>
  <c r="BK251"/>
  <c r="J251"/>
  <c r="BE251"/>
  <c r="BI248"/>
  <c r="BH248"/>
  <c r="BG248"/>
  <c r="BF248"/>
  <c r="T248"/>
  <c r="T247"/>
  <c r="R248"/>
  <c r="R247"/>
  <c r="P248"/>
  <c r="P247"/>
  <c r="BK248"/>
  <c r="BK247"/>
  <c r="J247"/>
  <c r="J248"/>
  <c r="BE248"/>
  <c r="J102"/>
  <c r="BI244"/>
  <c r="BH244"/>
  <c r="BG244"/>
  <c r="BF244"/>
  <c r="T244"/>
  <c r="R244"/>
  <c r="P244"/>
  <c r="BK244"/>
  <c r="J244"/>
  <c r="BE244"/>
  <c r="BI241"/>
  <c r="BH241"/>
  <c r="BG241"/>
  <c r="BF241"/>
  <c r="T241"/>
  <c r="R241"/>
  <c r="P241"/>
  <c r="BK241"/>
  <c r="J241"/>
  <c r="BE241"/>
  <c r="BI238"/>
  <c r="BH238"/>
  <c r="BG238"/>
  <c r="BF238"/>
  <c r="T238"/>
  <c r="R238"/>
  <c r="P238"/>
  <c r="BK238"/>
  <c r="J238"/>
  <c r="BE238"/>
  <c r="BI235"/>
  <c r="BH235"/>
  <c r="BG235"/>
  <c r="BF235"/>
  <c r="T235"/>
  <c r="R235"/>
  <c r="P235"/>
  <c r="BK235"/>
  <c r="J235"/>
  <c r="BE235"/>
  <c r="BI232"/>
  <c r="BH232"/>
  <c r="BG232"/>
  <c r="BF232"/>
  <c r="T232"/>
  <c r="R232"/>
  <c r="P232"/>
  <c r="BK232"/>
  <c r="J232"/>
  <c r="BE232"/>
  <c r="BI230"/>
  <c r="BH230"/>
  <c r="BG230"/>
  <c r="BF230"/>
  <c r="T230"/>
  <c r="R230"/>
  <c r="P230"/>
  <c r="BK230"/>
  <c r="J230"/>
  <c r="BE230"/>
  <c r="BI227"/>
  <c r="BH227"/>
  <c r="BG227"/>
  <c r="BF227"/>
  <c r="T227"/>
  <c r="R227"/>
  <c r="P227"/>
  <c r="BK227"/>
  <c r="J227"/>
  <c r="BE227"/>
  <c r="BI224"/>
  <c r="BH224"/>
  <c r="BG224"/>
  <c r="BF224"/>
  <c r="T224"/>
  <c r="R224"/>
  <c r="P224"/>
  <c r="BK224"/>
  <c r="J224"/>
  <c r="BE224"/>
  <c r="BI221"/>
  <c r="BH221"/>
  <c r="BG221"/>
  <c r="BF221"/>
  <c r="T221"/>
  <c r="T220"/>
  <c r="R221"/>
  <c r="R220"/>
  <c r="P221"/>
  <c r="P220"/>
  <c r="BK221"/>
  <c r="BK220"/>
  <c r="J220"/>
  <c r="J221"/>
  <c r="BE221"/>
  <c r="J101"/>
  <c r="BI217"/>
  <c r="BH217"/>
  <c r="BG217"/>
  <c r="BF217"/>
  <c r="T217"/>
  <c r="R217"/>
  <c r="P217"/>
  <c r="BK217"/>
  <c r="J217"/>
  <c r="BE217"/>
  <c r="BI214"/>
  <c r="BH214"/>
  <c r="BG214"/>
  <c r="BF214"/>
  <c r="T214"/>
  <c r="R214"/>
  <c r="P214"/>
  <c r="BK214"/>
  <c r="J214"/>
  <c r="BE214"/>
  <c r="BI212"/>
  <c r="BH212"/>
  <c r="BG212"/>
  <c r="BF212"/>
  <c r="T212"/>
  <c r="R212"/>
  <c r="P212"/>
  <c r="BK212"/>
  <c r="J212"/>
  <c r="BE212"/>
  <c r="BI209"/>
  <c r="BH209"/>
  <c r="BG209"/>
  <c r="BF209"/>
  <c r="T209"/>
  <c r="R209"/>
  <c r="P209"/>
  <c r="BK209"/>
  <c r="J209"/>
  <c r="BE209"/>
  <c r="BI207"/>
  <c r="BH207"/>
  <c r="BG207"/>
  <c r="BF207"/>
  <c r="T207"/>
  <c r="R207"/>
  <c r="P207"/>
  <c r="BK207"/>
  <c r="J207"/>
  <c r="BE207"/>
  <c r="BI204"/>
  <c r="BH204"/>
  <c r="BG204"/>
  <c r="BF204"/>
  <c r="T204"/>
  <c r="R204"/>
  <c r="P204"/>
  <c r="BK204"/>
  <c r="J204"/>
  <c r="BE204"/>
  <c r="BI201"/>
  <c r="BH201"/>
  <c r="BG201"/>
  <c r="BF201"/>
  <c r="T201"/>
  <c r="R201"/>
  <c r="P201"/>
  <c r="BK201"/>
  <c r="J201"/>
  <c r="BE201"/>
  <c r="BI198"/>
  <c r="BH198"/>
  <c r="BG198"/>
  <c r="BF198"/>
  <c r="T198"/>
  <c r="R198"/>
  <c r="P198"/>
  <c r="BK198"/>
  <c r="J198"/>
  <c r="BE198"/>
  <c r="BI195"/>
  <c r="BH195"/>
  <c r="BG195"/>
  <c r="BF195"/>
  <c r="T195"/>
  <c r="R195"/>
  <c r="P195"/>
  <c r="BK195"/>
  <c r="J195"/>
  <c r="BE195"/>
  <c r="BI192"/>
  <c r="BH192"/>
  <c r="BG192"/>
  <c r="BF192"/>
  <c r="T192"/>
  <c r="R192"/>
  <c r="P192"/>
  <c r="BK192"/>
  <c r="J192"/>
  <c r="BE192"/>
  <c r="BI190"/>
  <c r="BH190"/>
  <c r="BG190"/>
  <c r="BF190"/>
  <c r="T190"/>
  <c r="R190"/>
  <c r="P190"/>
  <c r="BK190"/>
  <c r="J190"/>
  <c r="BE190"/>
  <c r="BI187"/>
  <c r="BH187"/>
  <c r="BG187"/>
  <c r="BF187"/>
  <c r="T187"/>
  <c r="R187"/>
  <c r="P187"/>
  <c r="BK187"/>
  <c r="J187"/>
  <c r="BE187"/>
  <c r="BI184"/>
  <c r="BH184"/>
  <c r="BG184"/>
  <c r="BF184"/>
  <c r="T184"/>
  <c r="T183"/>
  <c r="R184"/>
  <c r="R183"/>
  <c r="P184"/>
  <c r="P183"/>
  <c r="BK184"/>
  <c r="BK183"/>
  <c r="J183"/>
  <c r="J184"/>
  <c r="BE184"/>
  <c r="J100"/>
  <c r="J99"/>
  <c r="BI179"/>
  <c r="BH179"/>
  <c r="BG179"/>
  <c r="BF179"/>
  <c r="T179"/>
  <c r="R179"/>
  <c r="P179"/>
  <c r="BK179"/>
  <c r="J179"/>
  <c r="BE179"/>
  <c r="BI177"/>
  <c r="BH177"/>
  <c r="BG177"/>
  <c r="BF177"/>
  <c r="T177"/>
  <c r="R177"/>
  <c r="P177"/>
  <c r="BK177"/>
  <c r="J177"/>
  <c r="BE177"/>
  <c r="BI174"/>
  <c r="BH174"/>
  <c r="BG174"/>
  <c r="BF174"/>
  <c r="T174"/>
  <c r="R174"/>
  <c r="P174"/>
  <c r="BK174"/>
  <c r="J174"/>
  <c r="BE174"/>
  <c r="BI172"/>
  <c r="BH172"/>
  <c r="BG172"/>
  <c r="BF172"/>
  <c r="T172"/>
  <c r="R172"/>
  <c r="P172"/>
  <c r="BK172"/>
  <c r="J172"/>
  <c r="BE172"/>
  <c r="BI169"/>
  <c r="BH169"/>
  <c r="BG169"/>
  <c r="BF169"/>
  <c r="T169"/>
  <c r="R169"/>
  <c r="P169"/>
  <c r="BK169"/>
  <c r="J169"/>
  <c r="BE169"/>
  <c r="BI166"/>
  <c r="BH166"/>
  <c r="BG166"/>
  <c r="BF166"/>
  <c r="T166"/>
  <c r="R166"/>
  <c r="P166"/>
  <c r="BK166"/>
  <c r="J166"/>
  <c r="BE166"/>
  <c r="BI163"/>
  <c r="BH163"/>
  <c r="BG163"/>
  <c r="BF163"/>
  <c r="T163"/>
  <c r="R163"/>
  <c r="P163"/>
  <c r="BK163"/>
  <c r="J163"/>
  <c r="BE163"/>
  <c r="BI160"/>
  <c r="BH160"/>
  <c r="BG160"/>
  <c r="BF160"/>
  <c r="T160"/>
  <c r="R160"/>
  <c r="P160"/>
  <c r="BK160"/>
  <c r="J160"/>
  <c r="BE160"/>
  <c r="BI157"/>
  <c r="BH157"/>
  <c r="BG157"/>
  <c r="BF157"/>
  <c r="T157"/>
  <c r="R157"/>
  <c r="P157"/>
  <c r="BK157"/>
  <c r="J157"/>
  <c r="BE157"/>
  <c r="BI154"/>
  <c r="BH154"/>
  <c r="BG154"/>
  <c r="BF154"/>
  <c r="T154"/>
  <c r="R154"/>
  <c r="P154"/>
  <c r="BK154"/>
  <c r="J154"/>
  <c r="BE154"/>
  <c r="BI151"/>
  <c r="BH151"/>
  <c r="BG151"/>
  <c r="BF151"/>
  <c r="T151"/>
  <c r="R151"/>
  <c r="P151"/>
  <c r="BK151"/>
  <c r="J151"/>
  <c r="BE151"/>
  <c r="BI148"/>
  <c r="BH148"/>
  <c r="BG148"/>
  <c r="BF148"/>
  <c r="T148"/>
  <c r="R148"/>
  <c r="P148"/>
  <c r="BK148"/>
  <c r="J148"/>
  <c r="BE148"/>
  <c r="BI145"/>
  <c r="BH145"/>
  <c r="BG145"/>
  <c r="BF145"/>
  <c r="T145"/>
  <c r="R145"/>
  <c r="P145"/>
  <c r="BK145"/>
  <c r="J145"/>
  <c r="BE145"/>
  <c r="BI142"/>
  <c r="BH142"/>
  <c r="BG142"/>
  <c r="BF142"/>
  <c r="T142"/>
  <c r="R142"/>
  <c r="P142"/>
  <c r="BK142"/>
  <c r="J142"/>
  <c r="BE142"/>
  <c r="BI139"/>
  <c r="BH139"/>
  <c r="BG139"/>
  <c r="BF139"/>
  <c r="T139"/>
  <c r="R139"/>
  <c r="P139"/>
  <c r="BK139"/>
  <c r="J139"/>
  <c r="BE139"/>
  <c r="BI136"/>
  <c r="BH136"/>
  <c r="BG136"/>
  <c r="BF136"/>
  <c r="T136"/>
  <c r="R136"/>
  <c r="P136"/>
  <c r="BK136"/>
  <c r="J136"/>
  <c r="BE136"/>
  <c r="BI133"/>
  <c r="BH133"/>
  <c r="BG133"/>
  <c r="BF133"/>
  <c r="T133"/>
  <c r="R133"/>
  <c r="P133"/>
  <c r="BK133"/>
  <c r="J133"/>
  <c r="BE133"/>
  <c r="BI130"/>
  <c r="F37"/>
  <c i="1" r="BD96"/>
  <c i="3" r="BH130"/>
  <c r="F36"/>
  <c i="1" r="BC96"/>
  <c i="3" r="BG130"/>
  <c r="F35"/>
  <c i="1" r="BB96"/>
  <c i="3" r="BF130"/>
  <c r="J34"/>
  <c i="1" r="AW96"/>
  <c i="3" r="F34"/>
  <c i="1" r="BA96"/>
  <c i="3" r="T130"/>
  <c r="T129"/>
  <c r="T128"/>
  <c r="T127"/>
  <c r="R130"/>
  <c r="R129"/>
  <c r="R128"/>
  <c r="R127"/>
  <c r="P130"/>
  <c r="P129"/>
  <c r="P128"/>
  <c r="P127"/>
  <c i="1" r="AU96"/>
  <c i="3" r="BK130"/>
  <c r="BK129"/>
  <c r="J129"/>
  <c r="BK128"/>
  <c r="J128"/>
  <c r="BK127"/>
  <c r="J127"/>
  <c r="J96"/>
  <c r="J30"/>
  <c i="1" r="AG96"/>
  <c i="3" r="J130"/>
  <c r="BE130"/>
  <c r="J33"/>
  <c i="1" r="AV96"/>
  <c i="3" r="F33"/>
  <c i="1" r="AZ96"/>
  <c i="3" r="J98"/>
  <c r="J97"/>
  <c r="J124"/>
  <c r="J123"/>
  <c r="F123"/>
  <c r="F121"/>
  <c r="E119"/>
  <c r="J92"/>
  <c r="J91"/>
  <c r="F91"/>
  <c r="F89"/>
  <c r="E87"/>
  <c r="J39"/>
  <c r="J18"/>
  <c r="E18"/>
  <c r="F124"/>
  <c r="F92"/>
  <c r="J17"/>
  <c r="J12"/>
  <c r="J121"/>
  <c r="J89"/>
  <c r="E7"/>
  <c r="E117"/>
  <c r="E85"/>
  <c i="2" r="J37"/>
  <c r="J36"/>
  <c i="1" r="AY95"/>
  <c i="2" r="J35"/>
  <c i="1" r="AX95"/>
  <c i="2" r="BI171"/>
  <c r="BH171"/>
  <c r="BG171"/>
  <c r="BF171"/>
  <c r="T171"/>
  <c r="T170"/>
  <c r="R171"/>
  <c r="R170"/>
  <c r="P171"/>
  <c r="P170"/>
  <c r="BK171"/>
  <c r="BK170"/>
  <c r="J170"/>
  <c r="J171"/>
  <c r="BE171"/>
  <c r="J102"/>
  <c r="BI167"/>
  <c r="BH167"/>
  <c r="BG167"/>
  <c r="BF167"/>
  <c r="T167"/>
  <c r="R167"/>
  <c r="P167"/>
  <c r="BK167"/>
  <c r="J167"/>
  <c r="BE167"/>
  <c r="BI164"/>
  <c r="BH164"/>
  <c r="BG164"/>
  <c r="BF164"/>
  <c r="T164"/>
  <c r="R164"/>
  <c r="P164"/>
  <c r="BK164"/>
  <c r="J164"/>
  <c r="BE164"/>
  <c r="BI162"/>
  <c r="BH162"/>
  <c r="BG162"/>
  <c r="BF162"/>
  <c r="T162"/>
  <c r="R162"/>
  <c r="P162"/>
  <c r="BK162"/>
  <c r="J162"/>
  <c r="BE162"/>
  <c r="BI159"/>
  <c r="BH159"/>
  <c r="BG159"/>
  <c r="BF159"/>
  <c r="T159"/>
  <c r="R159"/>
  <c r="P159"/>
  <c r="BK159"/>
  <c r="J159"/>
  <c r="BE159"/>
  <c r="BI156"/>
  <c r="BH156"/>
  <c r="BG156"/>
  <c r="BF156"/>
  <c r="T156"/>
  <c r="R156"/>
  <c r="P156"/>
  <c r="BK156"/>
  <c r="J156"/>
  <c r="BE156"/>
  <c r="BI154"/>
  <c r="BH154"/>
  <c r="BG154"/>
  <c r="BF154"/>
  <c r="T154"/>
  <c r="T153"/>
  <c r="R154"/>
  <c r="R153"/>
  <c r="P154"/>
  <c r="P153"/>
  <c r="BK154"/>
  <c r="BK153"/>
  <c r="J153"/>
  <c r="J154"/>
  <c r="BE154"/>
  <c r="J101"/>
  <c r="BI150"/>
  <c r="BH150"/>
  <c r="BG150"/>
  <c r="BF150"/>
  <c r="T150"/>
  <c r="R150"/>
  <c r="P150"/>
  <c r="BK150"/>
  <c r="J150"/>
  <c r="BE150"/>
  <c r="BI148"/>
  <c r="BH148"/>
  <c r="BG148"/>
  <c r="BF148"/>
  <c r="T148"/>
  <c r="R148"/>
  <c r="P148"/>
  <c r="BK148"/>
  <c r="J148"/>
  <c r="BE148"/>
  <c r="BI145"/>
  <c r="BH145"/>
  <c r="BG145"/>
  <c r="BF145"/>
  <c r="T145"/>
  <c r="R145"/>
  <c r="P145"/>
  <c r="BK145"/>
  <c r="J145"/>
  <c r="BE145"/>
  <c r="BI142"/>
  <c r="BH142"/>
  <c r="BG142"/>
  <c r="BF142"/>
  <c r="T142"/>
  <c r="T141"/>
  <c r="R142"/>
  <c r="R141"/>
  <c r="P142"/>
  <c r="P141"/>
  <c r="BK142"/>
  <c r="BK141"/>
  <c r="J141"/>
  <c r="J142"/>
  <c r="BE142"/>
  <c r="J100"/>
  <c r="BI138"/>
  <c r="BH138"/>
  <c r="BG138"/>
  <c r="BF138"/>
  <c r="T138"/>
  <c r="T137"/>
  <c r="R138"/>
  <c r="R137"/>
  <c r="P138"/>
  <c r="P137"/>
  <c r="BK138"/>
  <c r="BK137"/>
  <c r="J137"/>
  <c r="J138"/>
  <c r="BE138"/>
  <c r="J99"/>
  <c r="BI134"/>
  <c r="BH134"/>
  <c r="BG134"/>
  <c r="BF134"/>
  <c r="T134"/>
  <c r="R134"/>
  <c r="P134"/>
  <c r="BK134"/>
  <c r="J134"/>
  <c r="BE134"/>
  <c r="BI131"/>
  <c r="BH131"/>
  <c r="BG131"/>
  <c r="BF131"/>
  <c r="T131"/>
  <c r="R131"/>
  <c r="P131"/>
  <c r="BK131"/>
  <c r="J131"/>
  <c r="BE131"/>
  <c r="BI128"/>
  <c r="BH128"/>
  <c r="BG128"/>
  <c r="BF128"/>
  <c r="T128"/>
  <c r="R128"/>
  <c r="P128"/>
  <c r="BK128"/>
  <c r="J128"/>
  <c r="BE128"/>
  <c r="BI125"/>
  <c r="F37"/>
  <c i="1" r="BD95"/>
  <c i="2" r="BH125"/>
  <c r="F36"/>
  <c i="1" r="BC95"/>
  <c i="2" r="BG125"/>
  <c r="F35"/>
  <c i="1" r="BB95"/>
  <c i="2" r="BF125"/>
  <c r="J34"/>
  <c i="1" r="AW95"/>
  <c i="2" r="F34"/>
  <c i="1" r="BA95"/>
  <c i="2" r="T125"/>
  <c r="T124"/>
  <c r="T123"/>
  <c r="T122"/>
  <c r="R125"/>
  <c r="R124"/>
  <c r="R123"/>
  <c r="R122"/>
  <c r="P125"/>
  <c r="P124"/>
  <c r="P123"/>
  <c r="P122"/>
  <c i="1" r="AU95"/>
  <c i="2" r="BK125"/>
  <c r="BK124"/>
  <c r="J124"/>
  <c r="BK123"/>
  <c r="J123"/>
  <c r="BK122"/>
  <c r="J122"/>
  <c r="J96"/>
  <c r="J30"/>
  <c i="1" r="AG95"/>
  <c i="2" r="J125"/>
  <c r="BE125"/>
  <c r="J33"/>
  <c i="1" r="AV95"/>
  <c i="2" r="F33"/>
  <c i="1" r="AZ95"/>
  <c i="2" r="J98"/>
  <c r="J97"/>
  <c r="J119"/>
  <c r="J118"/>
  <c r="F118"/>
  <c r="F116"/>
  <c r="E114"/>
  <c r="J92"/>
  <c r="J91"/>
  <c r="F91"/>
  <c r="F89"/>
  <c r="E87"/>
  <c r="J39"/>
  <c r="J18"/>
  <c r="E18"/>
  <c r="F119"/>
  <c r="F92"/>
  <c r="J17"/>
  <c r="J12"/>
  <c r="J116"/>
  <c r="J89"/>
  <c r="E7"/>
  <c r="E112"/>
  <c r="E85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6"/>
  <c r="AN9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<sst xmlns="http://schemas.openxmlformats.org/spreadsheetml/2006/main">
  <si>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</si>
  <si>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</si>
  <si>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</si>
  <si>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</si>
  <si>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</si>
  <si>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{9dbd8bae-b0ca-4275-b477-64b62571bcd7}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</si>
  <si>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</si>
  <si>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</si>
  <si>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</si>
  <si>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</si>
  <si>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</si>
  <si>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</si>
  <si>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</si>
  <si>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</si>
  <si>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HR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</si>
  <si>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</si>
  <si>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</si>
  <si>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Propustek ev.č. P2 na MK přes místní potok v obci Hrádek u č.p. 43</t>
  </si>
  <si>
    <t>KSO:</t>
  </si>
  <si>
    <t>CC-CZ:</t>
  </si>
  <si>
    <t>Místo:</t>
  </si>
  <si>
    <t xml:space="preserve"> </t>
  </si>
  <si>
    <t>Datum:</t>
  </si>
  <si>
    <t>27. 2. 2019</t>
  </si>
  <si>
    <t>Zadavatel:</t>
  </si>
  <si>
    <t>IČ:</t>
  </si>
  <si>
    <t>Strojírny a stavby Třinec, a.s.</t>
  </si>
  <si>
    <t>DIČ:</t>
  </si>
  <si>
    <t>Uchazeč:</t>
  </si>
  <si>
    <t>Vyplň údaj</t>
  </si>
  <si>
    <t>Projektant:</t>
  </si>
  <si>
    <t>27764613</t>
  </si>
  <si>
    <t>Ing. Pavel Kurečka MOSTY s.r.o.</t>
  </si>
  <si>
    <t>CZ27764613</t>
  </si>
  <si>
    <t>True</t>
  </si>
  <si>
    <t>Zpracovatel:</t>
  </si>
  <si>
    <t>Kurečková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</si>
  <si>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</si>
  <si>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</si>
  <si>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</si>
  <si>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</si>
  <si>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</si>
  <si>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</si>
  <si>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</si>
  <si>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</si>
  <si>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</si>
  <si>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</si>
  <si>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</si>
  <si>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</si>
  <si>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</si>
  <si>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</si>
  <si>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</si>
  <si>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</si>
  <si>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</si>
  <si>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</si>
  <si>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</si>
  <si>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</si>
  <si>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</si>
  <si>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</si>
  <si>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</si>
  <si>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</si>
  <si>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</si>
  <si>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</si>
  <si>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</si>
  <si>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</si>
  <si>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</si>
  <si>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</si>
  <si>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</si>
  <si>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</si>
  <si>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</si>
  <si>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</si>
  <si>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</si>
  <si>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</si>
  <si>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</si>
  <si>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</si>
  <si>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</si>
  <si>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</si>
  <si>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</si>
  <si>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</si>
  <si>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</si>
  <si>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</si>
  <si>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</si>
  <si>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</si>
  <si>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000</t>
  </si>
  <si>
    <t>000 - Ostatní a vedlejší náklady</t>
  </si>
  <si>
    <t>VON</t>
  </si>
  <si>
    <t>1</t>
  </si>
  <si>
    <t>{dc46df98-2de0-4c74-a0bd-2ff1edd993e6}</t>
  </si>
  <si>
    <t>2</t>
  </si>
  <si>
    <t>SO</t>
  </si>
  <si>
    <t>SO - Propustek ev.č. P2</t>
  </si>
  <si>
    <t>STA</t>
  </si>
  <si>
    <t>{25387cf8-3d06-4dac-996b-b19554e52506}</t>
  </si>
  <si>
    <t>KRYCÍ LIST SOUPISU PRACÍ</t>
  </si>
  <si>
    <t>Objekt:</t>
  </si>
  <si>
    <t>000 - 000 -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</si>
  <si>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</si>
  <si>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</si>
  <si>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</si>
  <si>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</si>
  <si>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</si>
  <si>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</si>
  <si>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</si>
  <si>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</si>
  <si>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</si>
  <si>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</si>
  <si>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</si>
  <si>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</si>
  <si>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</si>
  <si>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</si>
  <si>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</si>
  <si>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</si>
  <si>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</si>
  <si>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</si>
  <si>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</si>
  <si>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</si>
  <si>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</si>
  <si>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</si>
  <si>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</si>
  <si>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</si>
  <si>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</si>
  <si>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</si>
  <si>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</si>
  <si>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</si>
  <si>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</si>
  <si>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</si>
  <si>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</si>
  <si>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011503000</t>
  </si>
  <si>
    <t>Stavební průzkum bez rozlišení</t>
  </si>
  <si>
    <t>Kč</t>
  </si>
  <si>
    <t>CS ÚRS 2019 01</t>
  </si>
  <si>
    <t>1024</t>
  </si>
  <si>
    <t>519942381</t>
  </si>
  <si>
    <t>PP</t>
  </si>
  <si>
    <t>P</t>
  </si>
  <si>
    <t>Poznámka k položce:_x000d_
Diagnostický průzkum před zahájením stavby_x000d_
Stanovení zatížitelnosti nosné konstrukce</t>
  </si>
  <si>
    <t>012103000</t>
  </si>
  <si>
    <t>Geodetické práce před výstavbou</t>
  </si>
  <si>
    <t>259797724</t>
  </si>
  <si>
    <t>Poznámka k položce:_x000d_
Vytyčení inženýrských sítí a jejich ochranných pásem</t>
  </si>
  <si>
    <t>3</t>
  </si>
  <si>
    <t>012203000</t>
  </si>
  <si>
    <t>Geodetické práce při provádění stavby</t>
  </si>
  <si>
    <t>1565352382</t>
  </si>
  <si>
    <t xml:space="preserve">Poznámka k položce:_x000d_
Vytyčení, zaměření konstrukcí   </t>
  </si>
  <si>
    <t>4</t>
  </si>
  <si>
    <t>013244000</t>
  </si>
  <si>
    <t>Dokumentace pro provádění stavby</t>
  </si>
  <si>
    <t>-187327464</t>
  </si>
  <si>
    <t>Poznámka k položce:_x000d_
- RDS - realizační dokumentace stavby_x000d_
- dílenská dokumentace</t>
  </si>
  <si>
    <t>VRN2</t>
  </si>
  <si>
    <t>Příprava staveniště</t>
  </si>
  <si>
    <t>024003005</t>
  </si>
  <si>
    <t>Stěhování zvířat</t>
  </si>
  <si>
    <t>2115993255</t>
  </si>
  <si>
    <t xml:space="preserve">Poznámka k položce:_x000d_
Záchranný odlov a transfer ryb </t>
  </si>
  <si>
    <t>VRN3</t>
  </si>
  <si>
    <t>Zařízení staveniště</t>
  </si>
  <si>
    <t>6</t>
  </si>
  <si>
    <t>030001000</t>
  </si>
  <si>
    <t>-1719868342</t>
  </si>
  <si>
    <t xml:space="preserve">Poznámka k položce:_x000d_
zřízení, provoz a odstranění zařízení staveniště včetně připojení na media   </t>
  </si>
  <si>
    <t>7</t>
  </si>
  <si>
    <t>034103000</t>
  </si>
  <si>
    <t>Oplocení staveniště</t>
  </si>
  <si>
    <t>m</t>
  </si>
  <si>
    <t>-181201573</t>
  </si>
  <si>
    <t>Poznámka k položce:_x000d_
Provizorní oplocení staveniště - zřízení, údržba, pronájem, odstranění</t>
  </si>
  <si>
    <t>8</t>
  </si>
  <si>
    <t>034403000</t>
  </si>
  <si>
    <t>Osvětlení staveniště</t>
  </si>
  <si>
    <t>-718580884</t>
  </si>
  <si>
    <t>9</t>
  </si>
  <si>
    <t>034503000</t>
  </si>
  <si>
    <t>Informační tabule na staveništi</t>
  </si>
  <si>
    <t>-1759356826</t>
  </si>
  <si>
    <t xml:space="preserve">Poznámka k položce:_x000d_
Označení stavby cedulí (název stavby, délka realizace, jméno stavbyvedoucího, tel. kontakt)   </t>
  </si>
  <si>
    <t>VRN4</t>
  </si>
  <si>
    <t>Inženýrská činnost</t>
  </si>
  <si>
    <t>10</t>
  </si>
  <si>
    <t>041103000</t>
  </si>
  <si>
    <t>Autorský dozor projektanta</t>
  </si>
  <si>
    <t>hod</t>
  </si>
  <si>
    <t>-1280117659</t>
  </si>
  <si>
    <t>11</t>
  </si>
  <si>
    <t>0429031R</t>
  </si>
  <si>
    <t>Evidenční list propustku</t>
  </si>
  <si>
    <t>vlastní</t>
  </si>
  <si>
    <t>1990860140</t>
  </si>
  <si>
    <t xml:space="preserve">Poznámka k položce:_x000d_
Zpracování evidenčního listu dle ČSN 73 6220   </t>
  </si>
  <si>
    <t>12</t>
  </si>
  <si>
    <t>0429032R</t>
  </si>
  <si>
    <t>První hlavní prohlídka</t>
  </si>
  <si>
    <t>232964554</t>
  </si>
  <si>
    <t>Poznámka k položce:_x000d_
Provedení 1. hlavní prohlídky propustku včetně zpracování protokolu</t>
  </si>
  <si>
    <t>13</t>
  </si>
  <si>
    <t>04290343R</t>
  </si>
  <si>
    <t>Havarijní a povodňový plán</t>
  </si>
  <si>
    <t>1004335751</t>
  </si>
  <si>
    <t>14</t>
  </si>
  <si>
    <t>043103000</t>
  </si>
  <si>
    <t>Zkoušky bez rozlišení</t>
  </si>
  <si>
    <t>2097124617</t>
  </si>
  <si>
    <t xml:space="preserve">Poznámka k položce:_x000d_
Kontrolní zkoušky materiálů a konstrukcí - betony, nátěry, izolace </t>
  </si>
  <si>
    <t>049002000</t>
  </si>
  <si>
    <t>Ostatní inženýrská činnost</t>
  </si>
  <si>
    <t>-1118277533</t>
  </si>
  <si>
    <t xml:space="preserve">Poznámka k položce:_x000d_
Projednání dopravních opatření:_x000d_
- aktualizace výkresů provizorního dopravního značení_x000d_
- projednání s Policií ČR_x000d_
- zajištění rozhodnutí o přechodné úpravě DZ   </t>
  </si>
  <si>
    <t>VRN7</t>
  </si>
  <si>
    <t>Provozní vlivy</t>
  </si>
  <si>
    <t>16</t>
  </si>
  <si>
    <t>075603000</t>
  </si>
  <si>
    <t>Jiná ochranná pásma</t>
  </si>
  <si>
    <t>928806352</t>
  </si>
  <si>
    <t>Poznámka k položce:_x000d_
Průzkum inženýrských sítí před zahájením stavby</t>
  </si>
  <si>
    <t>SO - SO - Propustek ev.č. P2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</si>
  <si>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</si>
  <si>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</si>
  <si>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</si>
  <si>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</si>
  <si>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</si>
  <si>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</si>
  <si>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</si>
  <si>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</si>
  <si>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</si>
  <si>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</si>
  <si>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</si>
  <si>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>HSV</t>
  </si>
  <si>
    <t>Práce a dodávky HSV</t>
  </si>
  <si>
    <t>Zemní práce</t>
  </si>
  <si>
    <t>113107325</t>
  </si>
  <si>
    <t>Odstranění podkladu z kameniva drceného tl 500 mm strojně pl do 50 m2</t>
  </si>
  <si>
    <t>m2</t>
  </si>
  <si>
    <t>-1455948144</t>
  </si>
  <si>
    <t>Odstranění podkladů nebo krytů strojně plochy jednotlivě do 50 m2 s přemístěním hmot na skládku na vzdálenost do 3 m nebo s naložením na dopravní prostředek z kameniva hrubého drceného, o tl. vrstvy přes 400 do 500 mm</t>
  </si>
  <si>
    <t xml:space="preserve">Poznámka k položce:_x000d_
Odstranění podkladních vrstev vozovky </t>
  </si>
  <si>
    <t>113107346</t>
  </si>
  <si>
    <t>Odstranění podkladu živičného tl 300 mm strojně pl do 50 m2</t>
  </si>
  <si>
    <t>-1933150600</t>
  </si>
  <si>
    <t>Odstranění podkladů nebo krytů strojně plochy jednotlivě do 50 m2 s přemístěním hmot na skládku na vzdálenost do 3 m nebo s naložením na dopravní prostředek živičných, o tl. vrstvy přes 250 do 300 mm</t>
  </si>
  <si>
    <t>Poznámka k položce:_x000d_
Odstranění živičných vrstev vozovky v předpokládané tl. 300 m</t>
  </si>
  <si>
    <t>113154123</t>
  </si>
  <si>
    <t>Frézování živičného krytu tl 50 mm pruh š 1 m pl do 500 m2 bez překážek v trase</t>
  </si>
  <si>
    <t>1925943328</t>
  </si>
  <si>
    <t xml:space="preserve">Frézování živičného podkladu nebo krytu  s naložením na dopravní prostředek plochy do 500 m2 bez překážek v trase pruhu šířky přes 0,5 m do 1 m, tloušťky vrstvy 50 mm</t>
  </si>
  <si>
    <t>Poznámka k položce:_x000d_
Frézování krytu vozovky tl. 50mm – 69,7 m2</t>
  </si>
  <si>
    <t>115101202</t>
  </si>
  <si>
    <t>Čerpání vody na dopravní výšku do 10 m průměrný přítok do 1000 l/min</t>
  </si>
  <si>
    <t>1791091974</t>
  </si>
  <si>
    <t>Čerpání vody na dopravní výšku do 10 m s uvažovaným průměrným přítokem přes 500 do 1 000 l/min</t>
  </si>
  <si>
    <t>Poznámka k položce:_x000d_
Čerpání vody během provádění betonáže v korytě_x000d_
2 dny = 48 hod.</t>
  </si>
  <si>
    <t>121112111</t>
  </si>
  <si>
    <t>Sejmutí ornice tl vrstvy do 150 mm ručně s vodorovným přemístěním do 50 m</t>
  </si>
  <si>
    <t>m3</t>
  </si>
  <si>
    <t>-338131477</t>
  </si>
  <si>
    <t xml:space="preserve">Sejmutí ornice ručně  s vodorovným přemístěním do 50 m na dočasné či trvalé skládky nebo na hromady v místě upotřebení tloušťky vrstvy do 150 mm</t>
  </si>
  <si>
    <t>Poznámka k položce:_x000d_
Skrývka humózních vrstev na dosypávaných svazích v tl. 0,15 m - opět se použije_x000d_
2,02+5,66+2,40-2,45+2,36= 14,90 m2 *0,20= 2,98 m3</t>
  </si>
  <si>
    <t>124203101</t>
  </si>
  <si>
    <t>Vykopávky do 1000 m3 pro koryta vodotečí v hornině tř. 3</t>
  </si>
  <si>
    <t>575959583</t>
  </si>
  <si>
    <t xml:space="preserve">Vykopávky pro koryta vodotečí  s přehozením výkopku na vzdálenost do 3 m nebo s naložením na dopravní prostředek v hornině tř. 3 do 1 000 m3</t>
  </si>
  <si>
    <t xml:space="preserve">Poznámka k položce:_x000d_
Výkop ve dně toku pro obetonávky (soklu) opěr_x000d_
 (2,38+9,02+1,2+8,32+1,6)*(0,73+0,5)*0,4/2=  5,54 m3</t>
  </si>
  <si>
    <t>127701401</t>
  </si>
  <si>
    <t>Vykopávky v zemníku pod vodou v hornině tř. 1 až 4 objem do 1000 m3</t>
  </si>
  <si>
    <t>1768827536</t>
  </si>
  <si>
    <t xml:space="preserve">Vykopávky v zemnících pod vodou strojně  v horninách tř.1 až 4 do 1 000 m3</t>
  </si>
  <si>
    <t>Poznámka k položce:_x000d_
Odstranění zemních hrázek_x000d_
2*15,5*(0,55+0,2)*0,3/2 = 3,25 m3</t>
  </si>
  <si>
    <t>129103101</t>
  </si>
  <si>
    <t>Čištění otevřených koryt vodotečí š dna do 5 m hl do 2,5 m v hornině tř. 1 a 2</t>
  </si>
  <si>
    <t>-17383440</t>
  </si>
  <si>
    <t>Čištění otevřených koryt vodotečí s přehozením rozpojeného nánosu do 3 m nebo s naložením na dopravní prostředek při šířce původního dna do 5 m a hloubce koryta do 2,5 m v horninách tř. 1 a 2</t>
  </si>
  <si>
    <t>Poznámka k položce:_x000d_
Odtěžení naplavenin v korytě - odhad</t>
  </si>
  <si>
    <t>131201101</t>
  </si>
  <si>
    <t>Hloubení jam nezapažených v hornině tř. 3 objemu do 100 m3</t>
  </si>
  <si>
    <t>2127137392</t>
  </si>
  <si>
    <t>Hloubení nezapažených jam a zářezů s urovnáním dna do předepsaného profilu a spádu v hornině tř. 3 do 100 m3</t>
  </si>
  <si>
    <t xml:space="preserve">Poznámka k položce:_x000d_
Výkopy _x000d_
za opěrami: 2*(0,75+0,4)*0,55/2*7,65= 4,84 m3_x000d_
podél křídel: (0,75+0,4)*0,55/2*(1,20+3,0)+3,0*(1,6+0,75)*1,3/2= 5,91 m3 _x000d_
pro gabiony u K1P: 2,5*1,25*1,5=  4,69 m3_x000d_
Celkem výkopy: 15,44 m3</t>
  </si>
  <si>
    <t>162701105</t>
  </si>
  <si>
    <t>Vodorovné přemístění do 10000 m výkopku/sypaniny z horniny tř. 1 až 4</t>
  </si>
  <si>
    <t>1451735522</t>
  </si>
  <si>
    <t xml:space="preserve">Vodorovné přemístění výkopku nebo sypaniny po suchu  na obvyklém dopravním prostředku, bez naložení výkopku, avšak se složením bez rozhrnutí z horniny tř. 1 až 4 na vzdálenost přes 9 000 do 10 000 m</t>
  </si>
  <si>
    <t>Poznámka k položce:_x000d_
Zemina z výkopů_x000d_
- kolem spodní stavby: 15,44 m3_x000d_
- v korytě: 5,54 m3_x000d_
- naplaveniny: 2,0 m3_x000d_
Celkem: 22,98 m3</t>
  </si>
  <si>
    <t>167101101</t>
  </si>
  <si>
    <t>Nakládání výkopku z hornin tř. 1 až 4 do 100 m3</t>
  </si>
  <si>
    <t>149123256</t>
  </si>
  <si>
    <t xml:space="preserve">Nakládání, skládání a překládání neulehlého výkopku nebo sypaniny  nakládání, množství do 100 m3, z hornin tř. 1 až 4</t>
  </si>
  <si>
    <t>Poznámka k položce:_x000d_
Naložení pro odvoz na skládku</t>
  </si>
  <si>
    <t>171103101</t>
  </si>
  <si>
    <t>Zemní hrázky melioračních kanálů z horniny tř. 1 až 4</t>
  </si>
  <si>
    <t>-950558674</t>
  </si>
  <si>
    <t xml:space="preserve">Zemní hrázky přívodních a odpadních melioračních kanálů  zhutňované po vrstvách tloušťky 200 mm, s přemístěním sypaniny do 20 m nebo s jejím přehozením do 3 m z hornin tř. 1 až 4</t>
  </si>
  <si>
    <t>Poznámka k položce:_x000d_
Zemní hrázky v korytě pro převedení vody_x000d_
2*15,5*(0,55+0,2)*0,3/2 = 3,25 m3_x000d_
Použije se vhodná zemina z výkopů</t>
  </si>
  <si>
    <t>171201211</t>
  </si>
  <si>
    <t>Poplatek za uložení stavebního odpadu - zeminy a kameniva na skládce</t>
  </si>
  <si>
    <t>t</t>
  </si>
  <si>
    <t>859540739</t>
  </si>
  <si>
    <t>Poplatek za uložení stavebního odpadu na skládce (skládkovné) zeminy a kameniva zatříděného do Katalogu odpadů pod kódem 170 504</t>
  </si>
  <si>
    <t>Poznámka k položce:_x000d_
22,98*2,0 = 45,96 t</t>
  </si>
  <si>
    <t>174101101</t>
  </si>
  <si>
    <t>Zásyp jam, šachet rýh nebo kolem objektů sypaninou se zhutněním</t>
  </si>
  <si>
    <t>-1503165928</t>
  </si>
  <si>
    <t xml:space="preserve">Zásyp sypaninou z jakékoliv horniny  s uložením výkopku ve vrstvách se zhutněním jam, šachet, rýh nebo kolem objektů v těchto vykopávkách</t>
  </si>
  <si>
    <t>Poznámka k položce:_x000d_
Přesypávka propustku – hrubý odhad, nad OP1 tl.120mm, nad OP2 tl. 280mm_x000d_
30,85 m2 * (0,12+0,28)/2= 6,17 m3</t>
  </si>
  <si>
    <t>M</t>
  </si>
  <si>
    <t>R584</t>
  </si>
  <si>
    <t>zemina vhodná do násypu a zásypu včetně dovozu</t>
  </si>
  <si>
    <t>-1308082975</t>
  </si>
  <si>
    <t>181411133</t>
  </si>
  <si>
    <t>Založení parkového trávníku výsevem plochy do 1000 m2 ve svahu do 1:1</t>
  </si>
  <si>
    <t>658312198</t>
  </si>
  <si>
    <t>Založení trávníku na půdě předem připravené plochy do 1000 m2 výsevem včetně utažení parkového na svahu přes 1:2 do 1:1</t>
  </si>
  <si>
    <t>Poznámka k položce:_x000d_
Osetí dotčených ploch travním semenem</t>
  </si>
  <si>
    <t>17</t>
  </si>
  <si>
    <t>00572474</t>
  </si>
  <si>
    <t>osivo směs travní krajinná-svahová</t>
  </si>
  <si>
    <t>kg</t>
  </si>
  <si>
    <t>1732916732</t>
  </si>
  <si>
    <t>18</t>
  </si>
  <si>
    <t>182301122</t>
  </si>
  <si>
    <t>Rozprostření ornice pl do 500 m2 ve svahu přes 1:5 tl vrstvy do 150 mm</t>
  </si>
  <si>
    <t>509510124</t>
  </si>
  <si>
    <t>Rozprostření a urovnání ornice ve svahu sklonu přes 1:5 při souvislé ploše do 500 m2, tl. vrstvy přes 100 do 150 mm</t>
  </si>
  <si>
    <t>Poznámka k položce:_x000d_
Ohumusování dotčených svahů - použije se zemina ze skrývky – 14,90 m2</t>
  </si>
  <si>
    <t>Zakládání</t>
  </si>
  <si>
    <t>Svislé a kompletní konstrukce</t>
  </si>
  <si>
    <t>19</t>
  </si>
  <si>
    <t>317321118</t>
  </si>
  <si>
    <t>Mostní římsy ze ŽB C 30/37</t>
  </si>
  <si>
    <t>929357782</t>
  </si>
  <si>
    <t xml:space="preserve">Římsy ze železového betonu  C 30/37</t>
  </si>
  <si>
    <t xml:space="preserve">Poznámka k položce:_x000d_
Čelní zdi a římsy - beton C30/37-XF4_x000d_
Čelní zdi vlevo: ((1,4+1,6)/2-0,25)*0,75*5,0= 4,69 m3_x000d_
Čelní zdi vpravo: 0,35*0,65*6,8= 1,55 m3_x000d_
Římsy vpravo: 0,214m2*5,0= 1,07 m3_x000d_
Římsy vlevo:  0,214m2*5,0= 1,07 m3_x000d_
Římsa na Křídle K2L: 0,148m2*2,85= 0,42 m3_x000d_
Celkem: 8,80 m3</t>
  </si>
  <si>
    <t>20</t>
  </si>
  <si>
    <t>317353121</t>
  </si>
  <si>
    <t>Bednění mostních říms všech tvarů - zřízení</t>
  </si>
  <si>
    <t>1665506099</t>
  </si>
  <si>
    <t xml:space="preserve">Bednění mostní římsy  zřízení všech tvarů</t>
  </si>
  <si>
    <t>Poznámka k položce:_x000d_
Bednění čelních zdí_x000d_
6,8*(0,35+0,4) + 5,0*(1,25+1,3) + 2*0,35*0,65 + 2*0,75*1,25= 20,18 m2_x000d_
Bednění říms_x000d_
(0,2+0,15+0,3)*(6,8+5,0+2,85)= 9,52 m2_x000d_
Celkem: 29,70 m2</t>
  </si>
  <si>
    <t>317353221</t>
  </si>
  <si>
    <t>Bednění mostních říms všech tvarů - odstranění</t>
  </si>
  <si>
    <t>1417848864</t>
  </si>
  <si>
    <t xml:space="preserve">Bednění mostní římsy  odstranění všech tvarů</t>
  </si>
  <si>
    <t>22</t>
  </si>
  <si>
    <t>317361116</t>
  </si>
  <si>
    <t>Výztuž mostních říms z betonářské oceli 10 505</t>
  </si>
  <si>
    <t>-186132119</t>
  </si>
  <si>
    <t xml:space="preserve">Výztuž mostních železobetonových říms  z betonářské oceli 10 505 (R) nebo BSt 500</t>
  </si>
  <si>
    <t>Poznámka k položce:_x000d_
Výztuž říms a čelních zdí - odhad</t>
  </si>
  <si>
    <t>23</t>
  </si>
  <si>
    <t>327215112</t>
  </si>
  <si>
    <t>Opěrná zeď z gabionů dvouzákrutová síť s úpravou galfan s poplastováním vyplněná lomovým kamenem</t>
  </si>
  <si>
    <t>-1542086305</t>
  </si>
  <si>
    <t>Opěrné zdi z drátokamenných gravitačních konstrukcí (gabionů) z lomového kamene neupraveného výplňového na sucho ze splétané dvouzákrutové ocelové sítě s povrchovou úpravou galfan s poplastováním</t>
  </si>
  <si>
    <t>Poznámka k položce:_x000d_
2,0*1,0*1,5= 3,0 m3</t>
  </si>
  <si>
    <t>24</t>
  </si>
  <si>
    <t>334323116</t>
  </si>
  <si>
    <t>Mostní opěry a úložné prahy ze ŽB C 20/25</t>
  </si>
  <si>
    <t>-1947260744</t>
  </si>
  <si>
    <t>Mostní opěry a úložné prahy z betonu železového C 20/25</t>
  </si>
  <si>
    <t>Poznámka k položce:_x000d_
Ochranné betonové patky u opěr C20/25-XF3_x000d_
(2,38+9,02+1,2+8,32+1,6)=22,52*0,9= 20,27 m2 * 0,2= 4,05 m3 + kaverny 20%= 4,86 m3</t>
  </si>
  <si>
    <t>25</t>
  </si>
  <si>
    <t>334323216</t>
  </si>
  <si>
    <t>Mostní křídla a závěrné zídky ze ŽB C 20/25</t>
  </si>
  <si>
    <t>-858902527</t>
  </si>
  <si>
    <t>Mostní křídla a závěrné zídky z betonu železového C 20/25</t>
  </si>
  <si>
    <t>Poznámka k položce:_x000d_
Nadbetonování ubouraných křídel – beton C25/30_x000d_
2,21m2*0,4 + 0,9m2*0,6 + 0,73m2*0,4 + 3,02*0,4*0,65= 2,92 m3</t>
  </si>
  <si>
    <t>26</t>
  </si>
  <si>
    <t>334351112</t>
  </si>
  <si>
    <t>Bednění systémové mostních opěr a úložných prahů z překližek pro ŽB - zřízení</t>
  </si>
  <si>
    <t>-977445955</t>
  </si>
  <si>
    <t xml:space="preserve">Bednění mostních opěr a úložných prahů ze systémového bednění  zřízení z překližek, pro železobeton</t>
  </si>
  <si>
    <t>Poznámka k položce:_x000d_
Bednění obetonávky – soklu_x000d_
(2,38+9,02+1,2+8,32+1,6)=22,52*0,9= 20,27 m2</t>
  </si>
  <si>
    <t>27</t>
  </si>
  <si>
    <t>334351211</t>
  </si>
  <si>
    <t>Bednění systémové mostních opěr a úložných prahů z překližek - odstranění</t>
  </si>
  <si>
    <t>1168043933</t>
  </si>
  <si>
    <t xml:space="preserve">Bednění mostních opěr a úložných prahů ze systémového bednění  odstranění z překližek</t>
  </si>
  <si>
    <t>28</t>
  </si>
  <si>
    <t>334352111</t>
  </si>
  <si>
    <t>Bednění mostních křídel a závěrných zídek ze systémového bednění s výplní z překližek - zřízení</t>
  </si>
  <si>
    <t>-1957116175</t>
  </si>
  <si>
    <t xml:space="preserve">Bednění mostních křídel a závěrných zídek ze systémového bednění  zřízení z překližek</t>
  </si>
  <si>
    <t xml:space="preserve">Poznámka k položce:_x000d_
Bednění nadbetonávky křídel_x000d_
0,6*(0,83+1,34+0,55+1,25) + 0,4*(1,56+0,38+1,34) + 0,65*(2*3,02+0,4) +  0,4*(1,73+0,81+2,3)= 15,42 m2</t>
  </si>
  <si>
    <t>29</t>
  </si>
  <si>
    <t>334352211</t>
  </si>
  <si>
    <t>Bednění mostních křídel a závěrných zídek ze systémového bednění s výplní z překližek - odstranění</t>
  </si>
  <si>
    <t>-1911481787</t>
  </si>
  <si>
    <t xml:space="preserve">Bednění mostních křídel a závěrných zídek ze systémového bednění  odstranění z překližek</t>
  </si>
  <si>
    <t>30</t>
  </si>
  <si>
    <t>334361226</t>
  </si>
  <si>
    <t>Výztuž křídel, závěrných zdí z betonářské oceli 10 505</t>
  </si>
  <si>
    <t>245282492</t>
  </si>
  <si>
    <t xml:space="preserve">Výztuž betonářská mostních konstrukcí  opěr, úložných prahů, křídel, závěrných zídek, bloků ložisek, pilířů a sloupů z oceli 10 505 (R) nebo BSt 500 křídel, závěrných zdí</t>
  </si>
  <si>
    <t>Poznámka k položce:_x000d_
Výztuž nadbetonování křídel z B500B – odhad 0,3 t</t>
  </si>
  <si>
    <t>31</t>
  </si>
  <si>
    <t>334361412</t>
  </si>
  <si>
    <t>Výztuž opěr, prahů, křídel, pilířů, sloupů ze svařovaných sítí do 6 kg/m2</t>
  </si>
  <si>
    <t>-686160154</t>
  </si>
  <si>
    <t xml:space="preserve">Výztuž betonářská mostních konstrukcí  opěr, úložných prahů, křídel, závěrných zídek, bloků ložisek, pilířů a sloupů ze svařovaných sítí do 6 kg/m2</t>
  </si>
  <si>
    <t>Poznámka k položce:_x000d_
Výztuž obetonávky - soklu - Kari síť R8 oka 100/100_x000d_
1,2*20,27 = 24,32 m2 * 7,9 kg/m2= 0,193 t</t>
  </si>
  <si>
    <t>Vodorovné konstrukce</t>
  </si>
  <si>
    <t>32</t>
  </si>
  <si>
    <t>421321128</t>
  </si>
  <si>
    <t>Mostní nosné konstrukce deskové ze ŽB C 30/37</t>
  </si>
  <si>
    <t>-242714560</t>
  </si>
  <si>
    <t xml:space="preserve">Mostní železobetonové nosné konstrukce deskové nebo klenbové, trámové, ostatní  deskové, z betonu C 30/37</t>
  </si>
  <si>
    <t>Poznámka k položce:_x000d_
ŽB nová monolitická nosná deska předpokl. tl. 0,35 m_x000d_
(15,45m2+2*8,9*0,3)*0,35= 7,28 m3</t>
  </si>
  <si>
    <t>33</t>
  </si>
  <si>
    <t>421361226</t>
  </si>
  <si>
    <t>Výztuž ŽB deskového mostu z betonářské oceli 10 505</t>
  </si>
  <si>
    <t>1214033560</t>
  </si>
  <si>
    <t xml:space="preserve">Výztuž deskových konstrukcí  z betonářské oceli 10 505 (R) nebo BSt 500 deskového mostu</t>
  </si>
  <si>
    <t>Poznámka k položce:_x000d_
odhad</t>
  </si>
  <si>
    <t>34</t>
  </si>
  <si>
    <t>421955112</t>
  </si>
  <si>
    <t>Bednění z překližek na mostní skruži - zřízení</t>
  </si>
  <si>
    <t>-1220344035</t>
  </si>
  <si>
    <t xml:space="preserve">Bednění na mostní skruži  zřízení bednění z překližek</t>
  </si>
  <si>
    <t>Poznámka k položce:_x000d_
Bednění nové nosné konstrukce - betonové desky_x000d_
15,44 m2 + 0,35*(2*3,35+4*0,35)= 18,28 m2</t>
  </si>
  <si>
    <t>35</t>
  </si>
  <si>
    <t>421955212</t>
  </si>
  <si>
    <t>Bednění z překližek na mostní skruži - odstranění</t>
  </si>
  <si>
    <t>1205233784</t>
  </si>
  <si>
    <t xml:space="preserve">Bednění na mostní skruži  odstranění bednění z překližek</t>
  </si>
  <si>
    <t>36</t>
  </si>
  <si>
    <t>452471101</t>
  </si>
  <si>
    <t>Podkladní vrstva z modifikované malty cementové tl do 10 mm</t>
  </si>
  <si>
    <t>-833634785</t>
  </si>
  <si>
    <t xml:space="preserve">Podkladní a výplňová vrstva z modifikované malty cementové  podkladní, tloušťky do 10 mm první vrstva</t>
  </si>
  <si>
    <t>Poznámka k položce:_x000d_
Podlití kotevních desek plastmaltou v tl. 10 mm_x000d_
zábradelní svodidlo: 7*0,2*0,2 = 0,28 m2_x000d_
zábradlí: (3+3)*0,*0,2 = 0,24 m2_x000d_
Celkem: 0,52 m2</t>
  </si>
  <si>
    <t>37</t>
  </si>
  <si>
    <t>457451122</t>
  </si>
  <si>
    <t>Ochranná betonová vrstva na izolaci přesýpaných objektů tl 80 mm z prostého betonu C 20/25</t>
  </si>
  <si>
    <t>-527952481</t>
  </si>
  <si>
    <t xml:space="preserve">Ochranná betonová vrstva na izolaci přesýpaných objektů  tloušťky 80 mm s vyhlazením povrchu z prostého betonu C 20/25</t>
  </si>
  <si>
    <t>Poznámka k položce:_x000d_
Ochrana izolace na NK – betonová mazanina tl. 80 mm_x000d_
22,43 m2</t>
  </si>
  <si>
    <t>38</t>
  </si>
  <si>
    <t>458311121</t>
  </si>
  <si>
    <t>Výplňové klíny za opěrou z betonu prostého C 8/10 hutněného po vrstvách</t>
  </si>
  <si>
    <t>-118257227</t>
  </si>
  <si>
    <t xml:space="preserve">Výplňové klíny a filtrační vrstvy za opěrou z betonu hutněného po vrstvách  výplňového prostého C 8/10</t>
  </si>
  <si>
    <t xml:space="preserve">Poznámka k položce:_x000d_
Stejnozrnný mezerovitý beton C8/10  prům. tl. 120 mm_x000d_
0,307 m2 * (8,15+7,4-1,2)= 5,14 m3</t>
  </si>
  <si>
    <t>39</t>
  </si>
  <si>
    <t>462511111</t>
  </si>
  <si>
    <t>Zához prostoru z lomového kamene</t>
  </si>
  <si>
    <t>-662413042</t>
  </si>
  <si>
    <t xml:space="preserve">Zához prostoru  z lomového kamene</t>
  </si>
  <si>
    <t xml:space="preserve">Poznámka k položce:_x000d_
Kamenný zához výkopu ve dně před opěrami_x000d_
(2,38+9,02+1,2+8,32+1,6)*0,165 m2=  3,72 m3_x000d_
Kamenný zához před líci levých křídel_x000d_
1,38*0,4 + 1,62m2*0,4= 1,20 m3 _x000d_
Celkem: 4,92 m3</t>
  </si>
  <si>
    <t>40</t>
  </si>
  <si>
    <t>463211142</t>
  </si>
  <si>
    <t>Rovnanina objemu do 3 m3 z lomového kamene tříděného hmotnosti do 200 kg s urovnáním líce</t>
  </si>
  <si>
    <t>-1617738502</t>
  </si>
  <si>
    <t>Rovnanina z lomového kamene neupraveného pro podélné i příčné objekty objemu do 3 m3 z kamene tříděného, s urovnáním líce a vyklínováním spár úlomky kamene hmotnost jednotlivých kamenů přes 80 do 200 kg</t>
  </si>
  <si>
    <t>Poznámka k položce:_x000d_
Kamenná rovnanina břehů na výtoku_x000d_
0,95*(1,9+1,2)= 2,95 m2*0,5 = 1,48 m3</t>
  </si>
  <si>
    <t>Komunikace pozemní</t>
  </si>
  <si>
    <t>41</t>
  </si>
  <si>
    <t>564861111</t>
  </si>
  <si>
    <t>Podklad ze štěrkodrtě ŠD tl 200 mm</t>
  </si>
  <si>
    <t>-534181573</t>
  </si>
  <si>
    <t xml:space="preserve">Podklad ze štěrkodrti ŠD  s rozprostřením a zhutněním, po zhutnění tl. 200 mm</t>
  </si>
  <si>
    <t>Poznámka k položce:_x000d_
podkladní vrstva - 35,45 m2</t>
  </si>
  <si>
    <t>42</t>
  </si>
  <si>
    <t>564871111</t>
  </si>
  <si>
    <t>Podklad ze štěrkodrtě ŠD tl 250 mm</t>
  </si>
  <si>
    <t>-1906864827</t>
  </si>
  <si>
    <t xml:space="preserve">Podklad ze štěrkodrti ŠD  s rozprostřením a zhutněním, po zhutnění tl. 250 mm</t>
  </si>
  <si>
    <t>Poznámka k položce:_x000d_
podkladní vrstva - 33,55 m2</t>
  </si>
  <si>
    <t>43</t>
  </si>
  <si>
    <t>565166122</t>
  </si>
  <si>
    <t>Asfaltový beton vrstva podkladní ACP 22+ (obalované kamenivo OKH) tl 90 mm š přes 3 m</t>
  </si>
  <si>
    <t>-1548180107</t>
  </si>
  <si>
    <t xml:space="preserve">Asfaltový beton vrstva podkladní ACP 22+ (obalované kamenivo hrubozrnné - OKH)  s rozprostřením a zhutněním v pruhu šířky přes 3 m, po zhutnění tl. 90 mm</t>
  </si>
  <si>
    <t xml:space="preserve">Poznámka k položce:_x000d_
Podkladní vrstva vozovky </t>
  </si>
  <si>
    <t>44</t>
  </si>
  <si>
    <t>569721111</t>
  </si>
  <si>
    <t>Zpevnění krajnic kamenivem drceným tl 80 mm</t>
  </si>
  <si>
    <t>343145535</t>
  </si>
  <si>
    <t xml:space="preserve">Zpevnění krajnic nebo komunikací pro pěší  s rozprostřením a zhutněním, po zhutnění kamenivem drceným tl. 80 mm</t>
  </si>
  <si>
    <t>Poznámka k položce:_x000d_
Posyp krajnice kamennou drtí frakce 0/8, tl. 80 mm_x000d_
6,8 + 2,0*1,0 + 2,84 + 3,16= 14,8 m2</t>
  </si>
  <si>
    <t>45</t>
  </si>
  <si>
    <t>573191111</t>
  </si>
  <si>
    <t>Postřik infiltrační kationaktivní emulzí v množství 1 kg/m2</t>
  </si>
  <si>
    <t>-1700363561</t>
  </si>
  <si>
    <t>Postřik infiltrační kationaktivní emulzí v množství 1,00 kg/m2</t>
  </si>
  <si>
    <t>46</t>
  </si>
  <si>
    <t>573231108</t>
  </si>
  <si>
    <t>Postřik živičný spojovací ze silniční emulze v množství 0,50 kg/m2</t>
  </si>
  <si>
    <t>874931977</t>
  </si>
  <si>
    <t>Postřik spojovací PS bez posypu kamenivem ze silniční emulze, v množství 0,50 kg/m2</t>
  </si>
  <si>
    <t>Poznámka k položce:_x000d_
69,7 + 38,9= 108,6 m2</t>
  </si>
  <si>
    <t>47</t>
  </si>
  <si>
    <t>577144121</t>
  </si>
  <si>
    <t>Asfaltový beton vrstva obrusná ACO 11+ (ABS) tř. I tl 50 mm š přes 3 m z nemodifikovaného asfaltu</t>
  </si>
  <si>
    <t>-1406652136</t>
  </si>
  <si>
    <t xml:space="preserve">Asfaltový beton vrstva obrusná ACO 11 (ABS)  s rozprostřením a se zhutněním z nemodifikovaného asfaltu v pruhu šířky přes 3 m tř. I, po zhutnění tl. 50 mm</t>
  </si>
  <si>
    <t xml:space="preserve">Poznámka k položce:_x000d_
Obrusná vrstva vozovky </t>
  </si>
  <si>
    <t>48</t>
  </si>
  <si>
    <t>577155122</t>
  </si>
  <si>
    <t>Asfaltový beton vrstva ložní ACL 16+ (ABH) tl 60 mm š přes 3 m z nemodifikovaného asfaltu</t>
  </si>
  <si>
    <t>1112464195</t>
  </si>
  <si>
    <t xml:space="preserve">Asfaltový beton vrstva ložní ACL 16+ (ABH)  s rozprostřením a zhutněním z nemodifikovaného asfaltu v pruhu šířky přes 3 m, po zhutnění tl. 60 mm</t>
  </si>
  <si>
    <t xml:space="preserve">Poznámka k položce:_x000d_
Ložná vrstva vozovky </t>
  </si>
  <si>
    <t>Úpravy povrchů, podlahy a osazování výplní</t>
  </si>
  <si>
    <t>49</t>
  </si>
  <si>
    <t>628611102</t>
  </si>
  <si>
    <t>Nátěr betonu mostu epoxidový 2x ochranný nepružný OS-B</t>
  </si>
  <si>
    <t>1259718320</t>
  </si>
  <si>
    <t xml:space="preserve">Nátěr mostních betonových konstrukcí  epoxidový 2x ochranný nepružný OS-B</t>
  </si>
  <si>
    <t>Poznámka k položce:_x000d_
Ochranný nátěr boků NK a čelní zídky pod římsami (typ S2 = OS-B, epoxidový)_x000d_
3,35*(1,25+0,25) + 3,35*(0,35+0,25)= 7,04 m2</t>
  </si>
  <si>
    <t>50</t>
  </si>
  <si>
    <t>628611111</t>
  </si>
  <si>
    <t>Nátěr betonu mostu akrylátový 2x impregnační OS-A</t>
  </si>
  <si>
    <t>1856598090</t>
  </si>
  <si>
    <t xml:space="preserve">Nátěr mostních betonových konstrukcí  akrylátový na siloxanové a plasticko-elastické bázi 2x impregnační OS-A</t>
  </si>
  <si>
    <t>Poznámka k položce:_x000d_
Ochranný nátěr horního povrchu říms proti účinkům solí typ S4_x000d_
(6,8*0,8+5,0*0,8+2,9*0,55)= 11,04 m2</t>
  </si>
  <si>
    <t>51</t>
  </si>
  <si>
    <t>628611131</t>
  </si>
  <si>
    <t>Nátěr betonu mostu akrylátový 2x ochranný pružný OS-C</t>
  </si>
  <si>
    <t>250478462</t>
  </si>
  <si>
    <t xml:space="preserve">Nátěr mostních betonových konstrukcí  akrylátový na siloxanové a plasticko-elastické bázi 2x ochranný pružný OS-C (OS 4)</t>
  </si>
  <si>
    <t>Poznámka k položce:_x000d_
Hydrofobní ochranný sjednocující protikarbonatační nátěr (typ S2 = OS-B)_x000d_
Plocha stříkaného betonu: 48,22 m2_x000d_
Plocha betonového soklu: (2,38+9,02+1,2+8,32+1,6)=22,52*0,5= 11,26 m2_x000d_
Podhled NK: 15,43 m2_x000d_
Fasády NK a čelní zdi: 3,55*(1,5+0,15) + 3,35*(0,6+0,15)= 8,37 m2_x000d_
Čelna křídel: 1,75*0,5 + 0,6*(2,20+1,55) + 1,8*1,55/2 + 0,55*0,9 + 1,8*0,65 + 1,84 + (1,2*0,85)/2= 8,54 m2_x000d_
Celkem: 91,82 m2</t>
  </si>
  <si>
    <t>52</t>
  </si>
  <si>
    <t>632664112</t>
  </si>
  <si>
    <t>Nátěr betonové podlahy mostu epoxidový 1x podkladní pod polyuretan PU</t>
  </si>
  <si>
    <t>422962384</t>
  </si>
  <si>
    <t xml:space="preserve">Nátěr betonové podlahy  mostu epoxidový 1x podkladní</t>
  </si>
  <si>
    <t>Poznámka k položce:_x000d_
Penetrační asfaltový nátěr obrubníku římsy na styku s vozovkou_x000d_
(6,8 + 5,0)*0,04 = 0,47 m2</t>
  </si>
  <si>
    <t>Ostatní konstrukce a práce, bourání</t>
  </si>
  <si>
    <t>53</t>
  </si>
  <si>
    <t>911121111</t>
  </si>
  <si>
    <t>Montáž zábradlí ocelového přichyceného vruty do betonového podkladu</t>
  </si>
  <si>
    <t>-1063899215</t>
  </si>
  <si>
    <t xml:space="preserve">Montáž zábradlí ocelového  přichyceného vruty do betonového podkladu</t>
  </si>
  <si>
    <t>Poznámka k položce:_x000d_
Dvoumadlové trubkové zábradlí vč. nátěru, kotvení a vývrtů pro kotvení do římsy křídla K2L_x000d_
3,2 + 2,0= 5,2 m</t>
  </si>
  <si>
    <t>54</t>
  </si>
  <si>
    <t>R316866</t>
  </si>
  <si>
    <t>ocelové dvoumadlové zábradlí včetně povrchové úpravy</t>
  </si>
  <si>
    <t>1033930384</t>
  </si>
  <si>
    <t>Poznámka k položce:_x000d_
ocelové dvoumadlové zábradlí v. 1,10 m včetně povrchové úpravy (zinkování ponorem s nátěrem) a včetně kotvení</t>
  </si>
  <si>
    <t>55</t>
  </si>
  <si>
    <t>911331111</t>
  </si>
  <si>
    <t>Svodidlo ocelové jednostranné zádržnosti N2 se zaberaněním sloupků v rozmezí do 2 m</t>
  </si>
  <si>
    <t>1089134108</t>
  </si>
  <si>
    <t>Silniční svodidlo s osazením sloupků zaberaněním ocelové úroveň zádržnosti N2 vzdálenosti sloupků do 2 m jednostranné</t>
  </si>
  <si>
    <t>Poznámka k položce:_x000d_
K1P – 5,20 m_x000d_
K1L – 7,10 m_x000d_
K2L – 15,60 m_x000d_
Celkem: 27,90 m</t>
  </si>
  <si>
    <t>56</t>
  </si>
  <si>
    <t>911334122</t>
  </si>
  <si>
    <t>Svodidlo ocelové zábradelní zádržnosti H2 kotvené do římsy s výplní ze svislých tyčí</t>
  </si>
  <si>
    <t>-1067598998</t>
  </si>
  <si>
    <t>Zábradelní svodidla ocelová s osazením sloupků kotvením do římsy, se svodnicí úrovně zádržnosti H2 s výplní ze svislých tyčí</t>
  </si>
  <si>
    <t>Poznámka k položce:_x000d_
Zábradelní svodidlo vč. nátěru, kotvení a vývrtů pro kotvení do říms_x000d_
(6,8+2,0) + 5,0= 13,8 m</t>
  </si>
  <si>
    <t>57</t>
  </si>
  <si>
    <t>9131211R</t>
  </si>
  <si>
    <t>Provizorní dopravní značení</t>
  </si>
  <si>
    <t>102651126</t>
  </si>
  <si>
    <t xml:space="preserve">Montáž a demontáž dočasných dopravních značek  kompletních značek vč. podstavce a sloupku základních</t>
  </si>
  <si>
    <t>Poznámka k položce:_x000d_
Montáž, demontáž, údržba a pronájem provizorního dopravního značení na 15 týdnů_x000d_
dle přílohy č. P2 technické zprávy</t>
  </si>
  <si>
    <t>58</t>
  </si>
  <si>
    <t>914111111</t>
  </si>
  <si>
    <t>Montáž svislé dopravní značky do velikosti 1 m2 objímkami na sloupek nebo konzolu</t>
  </si>
  <si>
    <t>kus</t>
  </si>
  <si>
    <t>641295704</t>
  </si>
  <si>
    <t xml:space="preserve">Montáž svislé dopravní značky základní  velikosti do 1 m2 objímkami na sloupky nebo konzoly</t>
  </si>
  <si>
    <t>59</t>
  </si>
  <si>
    <t>40445564</t>
  </si>
  <si>
    <t xml:space="preserve">značka dopravní svislá retroreflexní fólie tř 1 </t>
  </si>
  <si>
    <t>-635378653</t>
  </si>
  <si>
    <t>značka dopravní svislá retroreflexní fólie tř 1 Al prolis 1000x500mm</t>
  </si>
  <si>
    <t>Poznámka k položce:_x000d_
Vyznačení zatížitelnosti</t>
  </si>
  <si>
    <t>60</t>
  </si>
  <si>
    <t>914112111</t>
  </si>
  <si>
    <t>Tabulka s označením evidenčního čísla mostu</t>
  </si>
  <si>
    <t>694162773</t>
  </si>
  <si>
    <t xml:space="preserve">Tabulka s označením evidenčního čísla mostu  na sloupek</t>
  </si>
  <si>
    <t>Poznámka k položce:_x000d_
Evidenční číslo propustku včetně sloupku</t>
  </si>
  <si>
    <t>61</t>
  </si>
  <si>
    <t>914511112</t>
  </si>
  <si>
    <t>Montáž sloupku dopravních značek délky do 3,5 m s betonovým základem a patkou</t>
  </si>
  <si>
    <t>1399030850</t>
  </si>
  <si>
    <t xml:space="preserve">Montáž sloupku dopravních značek  délky do 3,5 m do hliníkové patky</t>
  </si>
  <si>
    <t>62</t>
  </si>
  <si>
    <t>40445225</t>
  </si>
  <si>
    <t>sloupek pro dopravní značku Zn D 60mm v 3,5m</t>
  </si>
  <si>
    <t>-1014357284</t>
  </si>
  <si>
    <t>sloupek Zn pro dopravní značku D 60mm v 350mm</t>
  </si>
  <si>
    <t>63</t>
  </si>
  <si>
    <t>40445240</t>
  </si>
  <si>
    <t>patka pro sloupek Al D 60mm</t>
  </si>
  <si>
    <t>746151414</t>
  </si>
  <si>
    <t>64</t>
  </si>
  <si>
    <t>40445256</t>
  </si>
  <si>
    <t>svorka upínací na sloupek dopravní značky D 60mm</t>
  </si>
  <si>
    <t>-1411052546</t>
  </si>
  <si>
    <t>65</t>
  </si>
  <si>
    <t>40445253</t>
  </si>
  <si>
    <t>víčko plastové na sloupek D 60mm</t>
  </si>
  <si>
    <t>1090849494</t>
  </si>
  <si>
    <t>66</t>
  </si>
  <si>
    <t>919122121</t>
  </si>
  <si>
    <t xml:space="preserve">Těsnění spár zálivkou za tepla </t>
  </si>
  <si>
    <t>-1994185140</t>
  </si>
  <si>
    <t xml:space="preserve">Utěsnění dilatačních spár zálivkou za tepla  v cementobetonovém nebo živičném krytu včetně adhezního nátěru </t>
  </si>
  <si>
    <t>Poznámka k položce:_x000d_
Těsnění spár pod obrubami s předtěsněním_x000d_
6,8+5,0 = 11,8 m_x000d_
Těsnění spár mezi novým a ponechaným krytem vozovky_x000d_
2,71+1,54+2,96 = 7,21 m_x000d_
Celkem: 19,01 m</t>
  </si>
  <si>
    <t>67</t>
  </si>
  <si>
    <t>919726124</t>
  </si>
  <si>
    <t>Geotextilie pro ochranu, separaci a filtraci netkaná měrná hmotnost do 800 g/m2</t>
  </si>
  <si>
    <t>-828558751</t>
  </si>
  <si>
    <t>Geotextilie netkaná pro ochranu, separaci nebo filtraci měrná hmotnost přes 500 do 800 g/m2</t>
  </si>
  <si>
    <t>Poznámka k položce:_x000d_
Ochrana izolace na rubu křídel, opěr a čelních zdí _x000d_
(7,4+8,15)*0,3 + 1,3*5,0 + 0,4*4,9 + 1,7*0,4 + 1,5*0,4 + 2,20*0,9 + 3,05*0,5= 17,90 m2</t>
  </si>
  <si>
    <t>68</t>
  </si>
  <si>
    <t>919735111</t>
  </si>
  <si>
    <t>Řezání stávajícího živičného krytu hl do 50 mm</t>
  </si>
  <si>
    <t>-1603707972</t>
  </si>
  <si>
    <t xml:space="preserve">Řezání stávajícího živičného krytu nebo podkladu  hloubky do 50 mm</t>
  </si>
  <si>
    <t>Poznámka k položce:_x000d_
2,71+1,54+2,96 = 7,21 m</t>
  </si>
  <si>
    <t>69</t>
  </si>
  <si>
    <t>938908411</t>
  </si>
  <si>
    <t>Čištění vozovek splachováním vodou</t>
  </si>
  <si>
    <t>867073737</t>
  </si>
  <si>
    <t>Čištění vozovek splachováním vodou povrchu podkladu nebo krytu živičného, betonového nebo dlážděného</t>
  </si>
  <si>
    <t>Poznámka k položce:_x000d_
Čištění vozovky opláchnutím vodou na konci stavby_x000d_
2*(69 m2) = 138 m2</t>
  </si>
  <si>
    <t>70</t>
  </si>
  <si>
    <t>938909331</t>
  </si>
  <si>
    <t>Čištění vozovek metením ručně podkladu nebo krytu betonového nebo živičného</t>
  </si>
  <si>
    <t>-597764442</t>
  </si>
  <si>
    <t>Čištění vozovek metením bláta, prachu nebo hlinitého nánosu s odklizením na hromady na vzdálenost do 20 m nebo naložením na dopravní prostředek ručně povrchu podkladu nebo krytu betonového nebo živičného</t>
  </si>
  <si>
    <t>Poznámka k položce:_x000d_
Čištění vozovky znečištěné při bouracích pracích – 1x denně 2 dny_x000d_
69 m2* 4 dny = 276 m2</t>
  </si>
  <si>
    <t>71</t>
  </si>
  <si>
    <t>944611111</t>
  </si>
  <si>
    <t>Montáž ochranné plachty z textilie z umělých vláken</t>
  </si>
  <si>
    <t>1738084029</t>
  </si>
  <si>
    <t xml:space="preserve">Montáž ochranné plachty  zavěšené na konstrukci lešení z textilie z umělých vláken</t>
  </si>
  <si>
    <t>Poznámka k položce:_x000d_
Plachta pro zachycení odpadu ze sanací_x000d_
28,5 m2</t>
  </si>
  <si>
    <t>72</t>
  </si>
  <si>
    <t>944611211</t>
  </si>
  <si>
    <t>Příplatek k ochranné plachtě za první a ZKD den použití</t>
  </si>
  <si>
    <t>-1562550594</t>
  </si>
  <si>
    <t xml:space="preserve">Montáž ochranné plachty  Příplatek za první a každý další den použití plachty k ceně -1111</t>
  </si>
  <si>
    <t>Poznámka k položce:_x000d_
doba použití 30 dní</t>
  </si>
  <si>
    <t>73</t>
  </si>
  <si>
    <t>944611811</t>
  </si>
  <si>
    <t>Demontáž ochranné plachty z textilie z umělých vláken</t>
  </si>
  <si>
    <t>-1850511439</t>
  </si>
  <si>
    <t xml:space="preserve">Demontáž ochranné plachty  zavěšené na konstrukci lešení z textilie z umělých vláken</t>
  </si>
  <si>
    <t>74</t>
  </si>
  <si>
    <t>94841111R</t>
  </si>
  <si>
    <t>Podpěrná skruž dočasná</t>
  </si>
  <si>
    <t>-1226860895</t>
  </si>
  <si>
    <t>Poznámka k položce:_x000d_
Zřízení, pronájem a odstranění dočasné skruže pro betonáž nosné konstrukce_x000d_
Pronájem na 4 týdny_x000d_
15,44 m2*(1,9+1,6)/2= 27,02 m3</t>
  </si>
  <si>
    <t>75</t>
  </si>
  <si>
    <t>962041211</t>
  </si>
  <si>
    <t>Bourání mostních zdí a pilířů z betonu prostého</t>
  </si>
  <si>
    <t>-1585304542</t>
  </si>
  <si>
    <t>Bourání mostních konstrukcí zdiva a pilířů z prostého betonu</t>
  </si>
  <si>
    <t xml:space="preserve">Poznámka k položce:_x000d_
Odbourání horního povrchu nekvalitního betonu křídel - předpokládaná tl. křídla 0,60 m_x000d_
(1,7*0,55* (0,6-0,25) + 1,5*0,65*(0,6-0,25) + 2,20*0,9*0,70 + 3,05*0,5*0,6= 2,97 m3_x000d_
</t>
  </si>
  <si>
    <t>76</t>
  </si>
  <si>
    <t>963051111</t>
  </si>
  <si>
    <t>Bourání mostní nosné konstrukce z ŽB</t>
  </si>
  <si>
    <t>633760005</t>
  </si>
  <si>
    <t>Bourání mostních konstrukcí nosných konstrukcí ze železového betonu</t>
  </si>
  <si>
    <t xml:space="preserve">Poznámka k položce:_x000d_
Bourání železobetonu_x000d_
Čelní zídky a římsy: 5,25*(1,40-0,25)*0,6 + 6,65*0,6*0,6= 6,04  m3_x000d_
Nosná konstrukce: (15,45m2+2*8,9*0,3)*0,25= 5,20 m3_x000d_
Bourání ŽB celkem:  11,24 m3</t>
  </si>
  <si>
    <t>77</t>
  </si>
  <si>
    <t>966005211</t>
  </si>
  <si>
    <t>Rozebrání a odstranění silničního zábradlí se sloupky osazenými do říms nebo krycích desek</t>
  </si>
  <si>
    <t>1505515343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</si>
  <si>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do říms nebo krycích desek</t>
  </si>
  <si>
    <t>Poznámka k položce:_x000d_
Odstranění zábradlí na propustku a za propustkem vpravo_x000d_
4,50+5,50= 10,00 m</t>
  </si>
  <si>
    <t>78</t>
  </si>
  <si>
    <t>96605R</t>
  </si>
  <si>
    <t>Oplocení soukromého pozemku</t>
  </si>
  <si>
    <t>-1067313469</t>
  </si>
  <si>
    <t xml:space="preserve">Poznámka k položce:_x000d_
Stávající oplocení za křídlem K2P  _x000d_
Demolice betonového soklu – 1,0*(3*0,3*0,4+2*0,15*1,5)= 0,81 m3_x000d_
Demontáž dřevěného oplocení v dl. 3,0 m vč. 3 ks ocel.sloupků_x000d_
Nový betonový sokl 0,81 m3, bednění 9,30 m2_x000d_
Zpětná montáž oplocení, vč. nového sloupku</t>
  </si>
  <si>
    <t>79</t>
  </si>
  <si>
    <t>967043111</t>
  </si>
  <si>
    <t>Odsekání vrstvy vyrovnávacího betonu na nosné konstrukci mostů tl 150 mm</t>
  </si>
  <si>
    <t>564184092</t>
  </si>
  <si>
    <t xml:space="preserve">Odsekání vrstvy vyrovnávacího betonu na nosné konstrukci mostů  tl. do 150 mm</t>
  </si>
  <si>
    <t>Poznámka k položce:_x000d_
Odstranění spádového betonu pod izolací a betonového potěru ochrany izolace_x000d_
a mostní izolace_x000d_
27,7 m2</t>
  </si>
  <si>
    <t>80</t>
  </si>
  <si>
    <t>985121123</t>
  </si>
  <si>
    <t>Tryskání degradovaného betonu stěn a rubu kleneb vodou pod tlakem do 2500 barů</t>
  </si>
  <si>
    <t>1153324823</t>
  </si>
  <si>
    <t>Tryskání degradovaného betonu stěn, rubu kleneb a podlah vodou pod tlakem přes 1 250 do 2 500 barů</t>
  </si>
  <si>
    <t>Poznámka k položce:_x000d_
Otryskání betonových ploch (podhled a boky NK + opěr+křídla)_x000d_
Plocha stříkaného betonu: 48,22 m2_x000d_
Plocha betonového soklu: 20,27 m2_x000d_
Podhled NK: 15,43 m2_x000d_
Horní plocha NK: 15,43 m2_x000d_
Celkem otryskání: 99,35 m2</t>
  </si>
  <si>
    <t>81</t>
  </si>
  <si>
    <t>985311211</t>
  </si>
  <si>
    <t>Reprofilace líce kleneb a podhledů cementovými sanačními maltami tl 10 mm</t>
  </si>
  <si>
    <t>-1521098788</t>
  </si>
  <si>
    <t>Reprofilace betonu sanačními maltami na cementové bázi ručně líce kleneb a podhledů, tloušťky do 10 mm</t>
  </si>
  <si>
    <t xml:space="preserve">Poznámka k položce:_x000d_
-podhled NK: 15,43 m2 + 2*0,1*3,35= 16,10 m2_x000d_
-horní povrch NK pod izolaci: 22,43m2 + (7,4+8,15)*0,3= 27,10 m2_x000d_
Celkem: 43,2 m2 </t>
  </si>
  <si>
    <t>82</t>
  </si>
  <si>
    <t>985311314</t>
  </si>
  <si>
    <t>Reprofilace rubu kleneb a podlah cementovými sanačními maltami tl 40 mm</t>
  </si>
  <si>
    <t>370598723</t>
  </si>
  <si>
    <t>Reprofilace betonu sanačními maltami na cementové bázi ručně rubu kleneb a podlah, tloušťky přes 30 do 40 mm</t>
  </si>
  <si>
    <t xml:space="preserve">Poznámka k položce:_x000d_
Fabion R=50 mm ze sanační malty R2 pro uložení hydroizolace pod římsu, tl. do 40 mm_x000d_
(5,0+4,9)*0,05 = 0,50 m2 </t>
  </si>
  <si>
    <t>83</t>
  </si>
  <si>
    <t>985321111</t>
  </si>
  <si>
    <t>Ochranný nátěr výztuže na cementové bázi stěn, líce kleneb a podhledů 1 vrstva tl 1 mm</t>
  </si>
  <si>
    <t>1810986532</t>
  </si>
  <si>
    <t>Ochranný nátěr betonářské výztuže 1 vrstva tloušťky 1 mm na cementové bázi stěn, líce kleneb a podhledů</t>
  </si>
  <si>
    <t>Poznámka k položce:_x000d_
Očištění výztuže a její pasivace nátěrem_x000d_
Odhadem 20% plochy podhledu NK + 100% levé fasády_x000d_
15,43*0,2 + 3,35*0,25= 3,92 m2</t>
  </si>
  <si>
    <t>84</t>
  </si>
  <si>
    <t>985331113</t>
  </si>
  <si>
    <t>Dodatečné vlepování betonářské výztuže D 12 mm do cementové aktivované malty včetně vyvrtání otvoru</t>
  </si>
  <si>
    <t>-79964191</t>
  </si>
  <si>
    <t>Dodatečné vlepování betonářské výztuže včetně vyvrtání a vyčištění otvoru cementovou aktivovanou maltou průměr výztuže 12 mm</t>
  </si>
  <si>
    <t>Poznámka k položce:_x000d_
Kotvení obetonávky opěr-soklu – rastr 0,4/0,4 m= 9ks/m2_x000d_
(2,38+9,02+1,2+8,32+1,6)=22,52*0,9= 20,27 m2 * 9= 185 ks * 0,4= 74,0 m_x000d_
Kotevní výztiž je zahrnuta do výztuže obetonávky opěr.</t>
  </si>
  <si>
    <t>85</t>
  </si>
  <si>
    <t>985331115</t>
  </si>
  <si>
    <t>Dodatečné vlepování betonářské výztuže D 16 mm do cementové aktivované malty včetně vyvrtání otvoru</t>
  </si>
  <si>
    <t>865525224</t>
  </si>
  <si>
    <t>Dodatečné vlepování betonářské výztuže včetně vyvrtání a vyčištění otvoru cementovou aktivovanou maltou průměr výztuže 16 mm</t>
  </si>
  <si>
    <t>Poznámka k položce:_x000d_
Kotvení čelních zdí do nosné konstrukce_x000d_
(2*3,35)/0,2= 36 ks*0,20 = 7,2 m_x000d_
Kotvení čelních zdí nebo říms do křídel_x000d_
(3,0+2,35+2,1+3,4)/0,4= 32 ks*0,40 = 12,8 m_x000d_
Celkem: 20,0 m_x000d_
Kotevní výztuž je zahrnuta do výztuže říms a čelních zdí.</t>
  </si>
  <si>
    <t>86</t>
  </si>
  <si>
    <t>985521111</t>
  </si>
  <si>
    <t>Stříkaný beton z mokré směsi stěn tl do 30 mm</t>
  </si>
  <si>
    <t>1374344767</t>
  </si>
  <si>
    <t>Stříkaný beton z mokré směsi pevnosti v tlaku do 45 MPa stěn, jedné vrstvy tloušťky do 30 mm</t>
  </si>
  <si>
    <t xml:space="preserve">Poznámka k položce:_x000d_
Stříkaný beton SB25-XF2 – v tl. prům 100 mm _x000d_
Opěry: ((1,95-0,5)+(2,25-0,5))*9,02/2 + ((1,9-0,5)+(2,45-0,5))*8,32/2= 28,37 m2_x000d_
Křídlo K1L:  2,38*(1,95-0,5)= 3,45 m2_x000d_
Křídlo K1P: (0,96+0,69)*(2,75+1,75)/2= 3,71 m2_x000d_
Křídlo K2P: 1,95*(2,80-0,15)= 5,12 m2_x000d_
Křídlo K2L: 1,2*(1,9-0,5) + (3,12-1,2)*((1,9-0,5)+1,1)/2 + 2,9*(0,85+0,4)/2= 5,89 m2_x000d_
Boky NK: 2*3,35*0,25= 1,68 m2_x000d_
Plocha celkem: 48,22 m2</t>
  </si>
  <si>
    <t>87</t>
  </si>
  <si>
    <t>985521119</t>
  </si>
  <si>
    <t>Příplatek ke stříkanému betonu z mokré směsi stěn ZKD 10 mm</t>
  </si>
  <si>
    <t>302190699</t>
  </si>
  <si>
    <t>Stříkaný beton z mokré směsi pevnosti v tlaku do 45 MPa stěn, jedné vrstvy tloušťky Příplatek k ceně za každých dalších i započatých 10 mm tloušťky</t>
  </si>
  <si>
    <t>Poznámka k položce:_x000d_
Průměrná tloušťka 100 mm</t>
  </si>
  <si>
    <t>88</t>
  </si>
  <si>
    <t>985562313</t>
  </si>
  <si>
    <t>Výztuž stříkaného betonu stěn ze svařovaných sítí jednovrstvých D drátu 8 mm velikost ok přes 100 mm</t>
  </si>
  <si>
    <t>1878406737</t>
  </si>
  <si>
    <t>Výztuž stříkaného betonu ze svařovaných sítí velikosti ok přes 100 mm jednovrstvých stěn, průměru drátu 8 mm</t>
  </si>
  <si>
    <t>Poznámka k položce:_x000d_
Výztuž stříkaného betonu - Kari síť R8 oka 100/100_x000d_
1,2*48,22 = 57,86 m2 * 7,9 kg/m2= 0,46 t</t>
  </si>
  <si>
    <t>89</t>
  </si>
  <si>
    <t>985564112</t>
  </si>
  <si>
    <t>Kotvičky pro výztuž stříkaného betonu hl do 200 mm z oceli D 8 mm do cementové malty</t>
  </si>
  <si>
    <t>889239557</t>
  </si>
  <si>
    <t>Kotvičky pro výztuž stříkaného betonu z betonářské oceli do cementové malty, hloubky kotvení do 200 mm, průměru přes 6 do 8 mm</t>
  </si>
  <si>
    <t>Poznámka k položce:_x000d_
Kotvení stříkaného betonu opěr a křídel – vrty, vlepení kotviček, materiál kotviček_x000d_
Rastr 0,4/0,4 m= 9ks/m2_x000d_
Plocha celkem: 48,22 m2_x000d_
48,22 m2 * 9= 434 ks</t>
  </si>
  <si>
    <t>90</t>
  </si>
  <si>
    <t>R94111</t>
  </si>
  <si>
    <t>Lešení</t>
  </si>
  <si>
    <t>622130361</t>
  </si>
  <si>
    <t>Poznámka k položce:_x000d_
Lešení pod mostem pro provedení sanací_x000d_
15,43 m2*1,2 + 1,2*(4,5+5,3)*1,0 = 30,27 m3</t>
  </si>
  <si>
    <t>997</t>
  </si>
  <si>
    <t>Přesun sutě</t>
  </si>
  <si>
    <t>91</t>
  </si>
  <si>
    <t>997013501</t>
  </si>
  <si>
    <t>Odvoz suti a vybouraných hmot na skládku nebo meziskládku do 1 km se složením</t>
  </si>
  <si>
    <t>1072967844</t>
  </si>
  <si>
    <t xml:space="preserve">Odvoz suti a vybouraných hmot na skládku nebo meziskládku  se složením, na vzdálenost do 1 km</t>
  </si>
  <si>
    <t xml:space="preserve">Poznámka k položce:_x000d_
Odvoz vybouraných hmot na skládku a do šrotu_x000d_
Živice: 7,67 + 25,02 = 32,69 t _x000d_
Kamenivo:  41,7 t_x000d_
Ocel: 0,150 t - do šrotu_x000d_
ŽB: 11,24*2,5 = 28,10 t_x000d_
Prostý beton: 6,57*2,2= 14,45 t_x000d_
Celkem:  117,09 t</t>
  </si>
  <si>
    <t>92</t>
  </si>
  <si>
    <t>997013509</t>
  </si>
  <si>
    <t>Příplatek k odvozu suti a vybouraných hmot na skládku ZKD 1 km přes 1 km</t>
  </si>
  <si>
    <t>-127866279</t>
  </si>
  <si>
    <t xml:space="preserve">Odvoz suti a vybouraných hmot na skládku nebo meziskládku  se složením, na vzdálenost Příplatek k ceně za každý další i započatý 1 km přes 1 km</t>
  </si>
  <si>
    <t>Poznámka k položce:_x000d_
skládka ve vzdálenosti 10 km</t>
  </si>
  <si>
    <t>93</t>
  </si>
  <si>
    <t>997221815</t>
  </si>
  <si>
    <t>Poplatek za uložení na skládce (skládkovné) stavebního odpadu betonového kód odpadu 170 101</t>
  </si>
  <si>
    <t>1113154182</t>
  </si>
  <si>
    <t>Poplatek za uložení stavebního odpadu na skládce (skládkovné) z prostého betonu zatříděného do Katalogu odpadů pod kódem 170 101</t>
  </si>
  <si>
    <t>Poznámka k položce:_x000d_
Prostý beton: 6,57*2,2= 14,45 t</t>
  </si>
  <si>
    <t>94</t>
  </si>
  <si>
    <t>997221825</t>
  </si>
  <si>
    <t>Poplatek za uložení na skládce (skládkovné) stavebního odpadu železobetonového kód odpadu 170 101</t>
  </si>
  <si>
    <t>-1106777060</t>
  </si>
  <si>
    <t>Poplatek za uložení stavebního odpadu na skládce (skládkovné) z armovaného betonu zatříděného do Katalogu odpadů pod kódem 170 101</t>
  </si>
  <si>
    <t>Poznámka k položce:_x000d_
ŽB: 11,24*2,5 = 28,10 t</t>
  </si>
  <si>
    <t>95</t>
  </si>
  <si>
    <t>997221845</t>
  </si>
  <si>
    <t>Poplatek za uložení na skládce (skládkovné) odpadu asfaltového bez dehtu kód odpadu 170 302</t>
  </si>
  <si>
    <t>511290690</t>
  </si>
  <si>
    <t>Poplatek za uložení stavebního odpadu na skládce (skládkovné) asfaltového bez obsahu dehtu zatříděného do Katalogu odpadů pod kódem 170 302</t>
  </si>
  <si>
    <t xml:space="preserve">Poznámka k položce:_x000d_
Živice: 7,67 + 25,02 = 32,69 t </t>
  </si>
  <si>
    <t>96</t>
  </si>
  <si>
    <t>997221855</t>
  </si>
  <si>
    <t>Poplatek za uložení na skládce (skládkovné) zeminy a kameniva kód odpadu 170 504</t>
  </si>
  <si>
    <t>-1806023738</t>
  </si>
  <si>
    <t xml:space="preserve">Poznámka k položce:_x000d_
Kamenivo:  41,7 t</t>
  </si>
  <si>
    <t>PSV</t>
  </si>
  <si>
    <t>Práce a dodávky PSV</t>
  </si>
  <si>
    <t>711</t>
  </si>
  <si>
    <t>Izolace proti vodě, vlhkosti a plynům</t>
  </si>
  <si>
    <t>97</t>
  </si>
  <si>
    <t>711112002</t>
  </si>
  <si>
    <t>Provedení izolace proti zemní vlhkosti svislé za studena lakem asfaltovým</t>
  </si>
  <si>
    <t>520112612</t>
  </si>
  <si>
    <t xml:space="preserve">Provedení izolace proti zemní vlhkosti natěradly a tmely za studena  na ploše svislé S nátěrem lakem asfaltovým</t>
  </si>
  <si>
    <t xml:space="preserve">Poznámka k položce:_x000d_
Izolace proti zemní vlhkosti_x000d_
1x Alp + 2x Aln _x000d_
3*0,4*1+1*0,4*1 + (4,5+4,0+4,3+4,3)*0,2  = 5,02 m2_x000d_
3 vrstvy nátěrů: 3*5,02 = 15,06 m2</t>
  </si>
  <si>
    <t>98</t>
  </si>
  <si>
    <t>R1116</t>
  </si>
  <si>
    <t xml:space="preserve">1 x Alp + 2x Aln   </t>
  </si>
  <si>
    <t>1560531087</t>
  </si>
  <si>
    <t xml:space="preserve">2 x Alp + 2x Aln   </t>
  </si>
  <si>
    <t>99</t>
  </si>
  <si>
    <t>711341564</t>
  </si>
  <si>
    <t>Provedení hydroizolace mostovek pásy přitavením NAIP</t>
  </si>
  <si>
    <t>-856180106</t>
  </si>
  <si>
    <t xml:space="preserve">Provedení izolace mostovek pásy přitavením  NAIP</t>
  </si>
  <si>
    <t>Poznámka k položce:_x000d_
Hydroizolace NAIP na penetrační nátěr_x000d_
Včetně přetažení 0,3m na rub opěr_x000d_
horní povrch NK : 22,43m2 + (7,4+8,15)*0,3 + 1,3*5,0 + 0,4*4,9= 35,56 m2</t>
  </si>
  <si>
    <t>100</t>
  </si>
  <si>
    <t>6285262R</t>
  </si>
  <si>
    <t>mostní izolace NAIP včetně penetračního nátěru</t>
  </si>
  <si>
    <t>-1905500471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</si>
</sst>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4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4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33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7.14" customWidth="1"/>
    <col min="2" max="2" width="1.43" customWidth="1"/>
    <col min="3" max="3" width="3.57" customWidth="1"/>
    <col min="4" max="4" width="2.29" customWidth="1"/>
    <col min="5" max="5" width="2.29" customWidth="1"/>
    <col min="6" max="6" width="2.29" customWidth="1"/>
    <col min="7" max="7" width="2.29" customWidth="1"/>
    <col min="8" max="8" width="2.29" customWidth="1"/>
    <col min="9" max="9" width="2.29" customWidth="1"/>
    <col min="10" max="10" width="2.29" customWidth="1"/>
    <col min="11" max="11" width="2.29" customWidth="1"/>
    <col min="12" max="12" width="2.29" customWidth="1"/>
    <col min="13" max="13" width="2.29" customWidth="1"/>
    <col min="14" max="14" width="2.29" customWidth="1"/>
    <col min="15" max="15" width="2.29" customWidth="1"/>
    <col min="16" max="16" width="2.29" customWidth="1"/>
    <col min="17" max="17" width="2.29" customWidth="1"/>
    <col min="18" max="18" width="2.29" customWidth="1"/>
    <col min="19" max="19" width="2.29" customWidth="1"/>
    <col min="20" max="20" width="2.29" customWidth="1"/>
    <col min="21" max="21" width="2.29" customWidth="1"/>
    <col min="22" max="22" width="2.29" customWidth="1"/>
    <col min="23" max="23" width="2.29" customWidth="1"/>
    <col min="24" max="24" width="2.29" customWidth="1"/>
    <col min="25" max="25" width="2.29" customWidth="1"/>
    <col min="26" max="26" width="2.29" customWidth="1"/>
    <col min="27" max="27" width="2.29" customWidth="1"/>
    <col min="28" max="28" width="2.29" customWidth="1"/>
    <col min="29" max="29" width="2.29" customWidth="1"/>
    <col min="30" max="30" width="2.29" customWidth="1"/>
    <col min="31" max="31" width="2.29" customWidth="1"/>
    <col min="32" max="32" width="2.29" customWidth="1"/>
    <col min="33" max="33" width="2.29" customWidth="1"/>
    <col min="34" max="34" width="2.86" customWidth="1"/>
    <col min="35" max="35" width="27.14" customWidth="1"/>
    <col min="36" max="36" width="2.14" customWidth="1"/>
    <col min="37" max="37" width="2.14" customWidth="1"/>
    <col min="38" max="38" width="7.14" customWidth="1"/>
    <col min="39" max="39" width="2.86" customWidth="1"/>
    <col min="40" max="40" width="11.43" customWidth="1"/>
    <col min="41" max="41" width="6.43" customWidth="1"/>
    <col min="42" max="42" width="3.57" customWidth="1"/>
    <col min="43" max="43" width="13.43" hidden="1" customWidth="1"/>
    <col min="44" max="44" width="11.71" customWidth="1"/>
    <col min="45" max="45" width="22.14" hidden="1" customWidth="1"/>
    <col min="46" max="46" width="22.14" hidden="1" customWidth="1"/>
    <col min="47" max="47" width="22.14" hidden="1" customWidth="1"/>
    <col min="48" max="48" width="18.57" hidden="1" customWidth="1"/>
    <col min="49" max="49" width="18.57" hidden="1" customWidth="1"/>
    <col min="50" max="50" width="21.43" hidden="1" customWidth="1"/>
    <col min="51" max="51" width="21.43" hidden="1" customWidth="1"/>
    <col min="52" max="52" width="18.57" hidden="1" customWidth="1"/>
    <col min="53" max="53" width="16.43" hidden="1" customWidth="1"/>
    <col min="54" max="54" width="21.43" hidden="1" customWidth="1"/>
    <col min="55" max="55" width="18.57" hidden="1" customWidth="1"/>
    <col min="56" max="56" width="16.43" hidden="1" customWidth="1"/>
    <col min="57" max="57" width="57" customWidth="1"/>
    <col min="71" max="71" width="9.14" hidden="1"/>
    <col min="72" max="72" width="9.14" hidden="1"/>
    <col min="73" max="73" width="9.14" hidden="1"/>
    <col min="74" max="74" width="9.14" hidden="1"/>
    <col min="75" max="75" width="9.14" hidden="1"/>
    <col min="76" max="76" width="9.14" hidden="1"/>
    <col min="77" max="77" width="9.14" hidden="1"/>
    <col min="78" max="78" width="9.14" hidden="1"/>
    <col min="79" max="79" width="9.14" hidden="1"/>
    <col min="80" max="80" width="9.14" hidden="1"/>
    <col min="81" max="81" width="9.14" hidden="1"/>
    <col min="82" max="82" width="9.14" hidden="1"/>
    <col min="83" max="83" width="9.14" hidden="1"/>
    <col min="84" max="84" width="9.14" hidden="1"/>
    <col min="85" max="85" width="9.14" hidden="1"/>
    <col min="86" max="86" width="9.14" hidden="1"/>
    <col min="87" max="87" width="9.14" hidden="1"/>
    <col min="88" max="88" width="9.14" hidden="1"/>
    <col min="89" max="89" width="9.14" hidden="1"/>
    <col min="90" max="90" width="9.14" hidden="1"/>
    <col min="91" max="91" width="9.14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ht="36.96" customHeight="1">
      <c r="AR2"/>
      <c r="BS2" s="13" t="s">
        <v>6</v>
      </c>
      <c r="BT2" s="13" t="s">
        <v>7</v>
      </c>
    </row>
    <row r="3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1</v>
      </c>
      <c r="AO10" s="18"/>
      <c r="AP10" s="18"/>
      <c r="AQ10" s="18"/>
      <c r="AR10" s="16"/>
      <c r="BE10" s="27"/>
      <c r="BS10" s="13" t="s">
        <v>6</v>
      </c>
    </row>
    <row r="11" ht="18.48" customHeight="1">
      <c r="B11" s="17"/>
      <c r="C11" s="18"/>
      <c r="D11" s="18"/>
      <c r="E11" s="23" t="s">
        <v>26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27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ht="12" customHeight="1">
      <c r="B13" s="17"/>
      <c r="C13" s="18"/>
      <c r="D13" s="28" t="s">
        <v>28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29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29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L14" s="18"/>
      <c r="AM14" s="18"/>
      <c r="AN14" s="30" t="s">
        <v>29</v>
      </c>
      <c r="AO14" s="18"/>
      <c r="AP14" s="18"/>
      <c r="AQ14" s="18"/>
      <c r="AR14" s="16"/>
      <c r="BE14" s="27"/>
      <c r="BS14" s="13" t="s">
        <v>6</v>
      </c>
    </row>
    <row r="15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ht="12" customHeight="1">
      <c r="B16" s="17"/>
      <c r="C16" s="18"/>
      <c r="D16" s="28" t="s">
        <v>30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31</v>
      </c>
      <c r="AO16" s="18"/>
      <c r="AP16" s="18"/>
      <c r="AQ16" s="18"/>
      <c r="AR16" s="16"/>
      <c r="BE16" s="27"/>
      <c r="BS16" s="13" t="s">
        <v>4</v>
      </c>
    </row>
    <row r="17" ht="18.48" customHeight="1">
      <c r="B17" s="17"/>
      <c r="C17" s="18"/>
      <c r="D17" s="18"/>
      <c r="E17" s="23" t="s">
        <v>32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27</v>
      </c>
      <c r="AL17" s="18"/>
      <c r="AM17" s="18"/>
      <c r="AN17" s="23" t="s">
        <v>33</v>
      </c>
      <c r="AO17" s="18"/>
      <c r="AP17" s="18"/>
      <c r="AQ17" s="18"/>
      <c r="AR17" s="16"/>
      <c r="BE17" s="27"/>
      <c r="BS17" s="13" t="s">
        <v>34</v>
      </c>
    </row>
    <row r="18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ht="12" customHeight="1">
      <c r="B19" s="17"/>
      <c r="C19" s="18"/>
      <c r="D19" s="28" t="s">
        <v>35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ht="18.48" customHeight="1">
      <c r="B20" s="17"/>
      <c r="C20" s="18"/>
      <c r="D20" s="18"/>
      <c r="E20" s="23" t="s">
        <v>36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27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34</v>
      </c>
    </row>
    <row r="2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ht="12" customHeight="1">
      <c r="B22" s="17"/>
      <c r="C22" s="18"/>
      <c r="D22" s="28" t="s">
        <v>37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ht="14.4" customHeight="1">
      <c r="B23" s="17"/>
      <c r="C23" s="18"/>
      <c r="D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1" customFormat="1" ht="25.92" customHeight="1">
      <c r="B26" s="34"/>
      <c r="C26" s="35"/>
      <c r="D26" s="36" t="s">
        <v>38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5"/>
      <c r="AQ26" s="35"/>
      <c r="AR26" s="39"/>
      <c r="BE26" s="27"/>
    </row>
    <row r="27" s="1" customFormat="1" ht="6.96" customHeight="1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9"/>
      <c r="BE27" s="27"/>
    </row>
    <row r="28" s="1" customFormat="1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39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40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41</v>
      </c>
      <c r="AL28" s="40"/>
      <c r="AM28" s="40"/>
      <c r="AN28" s="40"/>
      <c r="AO28" s="40"/>
      <c r="AP28" s="35"/>
      <c r="AQ28" s="35"/>
      <c r="AR28" s="39"/>
      <c r="BE28" s="27"/>
    </row>
    <row r="29" s="2" customFormat="1" ht="14.4" customHeight="1">
      <c r="B29" s="41"/>
      <c r="C29" s="42"/>
      <c r="D29" s="28" t="s">
        <v>42</v>
      </c>
      <c r="E29" s="42"/>
      <c r="F29" s="28" t="s">
        <v>43</v>
      </c>
      <c r="G29" s="42"/>
      <c r="H29" s="42"/>
      <c r="I29" s="42"/>
      <c r="J29" s="42"/>
      <c r="K29" s="42"/>
      <c r="L29" s="43">
        <v>0.20999999999999999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4">
        <f>ROUND(AZ94, 2)</f>
        <v>0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4">
        <f>ROUND(AV94, 2)</f>
        <v>0</v>
      </c>
      <c r="AL29" s="42"/>
      <c r="AM29" s="42"/>
      <c r="AN29" s="42"/>
      <c r="AO29" s="42"/>
      <c r="AP29" s="42"/>
      <c r="AQ29" s="42"/>
      <c r="AR29" s="45"/>
      <c r="BE29" s="46"/>
    </row>
    <row r="30" s="2" customFormat="1" ht="14.4" customHeight="1">
      <c r="B30" s="41"/>
      <c r="C30" s="42"/>
      <c r="D30" s="42"/>
      <c r="E30" s="42"/>
      <c r="F30" s="28" t="s">
        <v>44</v>
      </c>
      <c r="G30" s="42"/>
      <c r="H30" s="42"/>
      <c r="I30" s="42"/>
      <c r="J30" s="42"/>
      <c r="K30" s="42"/>
      <c r="L30" s="43">
        <v>0.14999999999999999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4">
        <f>ROUND(BA94, 2)</f>
        <v>0</v>
      </c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4">
        <f>ROUND(AW94, 2)</f>
        <v>0</v>
      </c>
      <c r="AL30" s="42"/>
      <c r="AM30" s="42"/>
      <c r="AN30" s="42"/>
      <c r="AO30" s="42"/>
      <c r="AP30" s="42"/>
      <c r="AQ30" s="42"/>
      <c r="AR30" s="45"/>
      <c r="BE30" s="46"/>
    </row>
    <row r="31" hidden="1" s="2" customFormat="1" ht="14.4" customHeight="1">
      <c r="B31" s="41"/>
      <c r="C31" s="42"/>
      <c r="D31" s="42"/>
      <c r="E31" s="42"/>
      <c r="F31" s="28" t="s">
        <v>45</v>
      </c>
      <c r="G31" s="42"/>
      <c r="H31" s="42"/>
      <c r="I31" s="42"/>
      <c r="J31" s="42"/>
      <c r="K31" s="42"/>
      <c r="L31" s="43">
        <v>0.20999999999999999</v>
      </c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4">
        <f>ROUND(BB94, 2)</f>
        <v>0</v>
      </c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4">
        <v>0</v>
      </c>
      <c r="AL31" s="42"/>
      <c r="AM31" s="42"/>
      <c r="AN31" s="42"/>
      <c r="AO31" s="42"/>
      <c r="AP31" s="42"/>
      <c r="AQ31" s="42"/>
      <c r="AR31" s="45"/>
      <c r="BE31" s="46"/>
    </row>
    <row r="32" hidden="1" s="2" customFormat="1" ht="14.4" customHeight="1">
      <c r="B32" s="41"/>
      <c r="C32" s="42"/>
      <c r="D32" s="42"/>
      <c r="E32" s="42"/>
      <c r="F32" s="28" t="s">
        <v>46</v>
      </c>
      <c r="G32" s="42"/>
      <c r="H32" s="42"/>
      <c r="I32" s="42"/>
      <c r="J32" s="42"/>
      <c r="K32" s="42"/>
      <c r="L32" s="43">
        <v>0.14999999999999999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4">
        <f>ROUND(BC94, 2)</f>
        <v>0</v>
      </c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4">
        <v>0</v>
      </c>
      <c r="AL32" s="42"/>
      <c r="AM32" s="42"/>
      <c r="AN32" s="42"/>
      <c r="AO32" s="42"/>
      <c r="AP32" s="42"/>
      <c r="AQ32" s="42"/>
      <c r="AR32" s="45"/>
      <c r="BE32" s="46"/>
    </row>
    <row r="33" hidden="1" s="2" customFormat="1" ht="14.4" customHeight="1">
      <c r="B33" s="41"/>
      <c r="C33" s="42"/>
      <c r="D33" s="42"/>
      <c r="E33" s="42"/>
      <c r="F33" s="28" t="s">
        <v>47</v>
      </c>
      <c r="G33" s="42"/>
      <c r="H33" s="42"/>
      <c r="I33" s="42"/>
      <c r="J33" s="42"/>
      <c r="K33" s="42"/>
      <c r="L33" s="43">
        <v>0</v>
      </c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4">
        <f>ROUND(BD94, 2)</f>
        <v>0</v>
      </c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4">
        <v>0</v>
      </c>
      <c r="AL33" s="42"/>
      <c r="AM33" s="42"/>
      <c r="AN33" s="42"/>
      <c r="AO33" s="42"/>
      <c r="AP33" s="42"/>
      <c r="AQ33" s="42"/>
      <c r="AR33" s="45"/>
      <c r="BE33" s="46"/>
    </row>
    <row r="34" s="1" customFormat="1" ht="6.96" customHeight="1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9"/>
      <c r="BE34" s="27"/>
    </row>
    <row r="35" s="1" customFormat="1" ht="25.92" customHeight="1">
      <c r="B35" s="34"/>
      <c r="C35" s="47"/>
      <c r="D35" s="48" t="s">
        <v>48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49</v>
      </c>
      <c r="U35" s="49"/>
      <c r="V35" s="49"/>
      <c r="W35" s="49"/>
      <c r="X35" s="51" t="s">
        <v>50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9"/>
    </row>
    <row r="36" s="1" customFormat="1" ht="6.96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9"/>
    </row>
    <row r="37" s="1" customFormat="1" ht="14.4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9"/>
    </row>
    <row r="38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1" customFormat="1" ht="14.4" customHeight="1">
      <c r="B49" s="34"/>
      <c r="C49" s="35"/>
      <c r="D49" s="54" t="s">
        <v>51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4" t="s">
        <v>52</v>
      </c>
      <c r="AI49" s="55"/>
      <c r="AJ49" s="55"/>
      <c r="AK49" s="55"/>
      <c r="AL49" s="55"/>
      <c r="AM49" s="55"/>
      <c r="AN49" s="55"/>
      <c r="AO49" s="55"/>
      <c r="AP49" s="35"/>
      <c r="AQ49" s="35"/>
      <c r="AR49" s="3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1" customFormat="1">
      <c r="B60" s="34"/>
      <c r="C60" s="35"/>
      <c r="D60" s="56" t="s">
        <v>53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6" t="s">
        <v>54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6" t="s">
        <v>53</v>
      </c>
      <c r="AI60" s="37"/>
      <c r="AJ60" s="37"/>
      <c r="AK60" s="37"/>
      <c r="AL60" s="37"/>
      <c r="AM60" s="56" t="s">
        <v>54</v>
      </c>
      <c r="AN60" s="37"/>
      <c r="AO60" s="37"/>
      <c r="AP60" s="35"/>
      <c r="AQ60" s="35"/>
      <c r="AR60" s="39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1" customFormat="1">
      <c r="B64" s="34"/>
      <c r="C64" s="35"/>
      <c r="D64" s="54" t="s">
        <v>55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4" t="s">
        <v>56</v>
      </c>
      <c r="AI64" s="55"/>
      <c r="AJ64" s="55"/>
      <c r="AK64" s="55"/>
      <c r="AL64" s="55"/>
      <c r="AM64" s="55"/>
      <c r="AN64" s="55"/>
      <c r="AO64" s="55"/>
      <c r="AP64" s="35"/>
      <c r="AQ64" s="35"/>
      <c r="AR64" s="39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1" customFormat="1">
      <c r="B75" s="34"/>
      <c r="C75" s="35"/>
      <c r="D75" s="56" t="s">
        <v>53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6" t="s">
        <v>54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6" t="s">
        <v>53</v>
      </c>
      <c r="AI75" s="37"/>
      <c r="AJ75" s="37"/>
      <c r="AK75" s="37"/>
      <c r="AL75" s="37"/>
      <c r="AM75" s="56" t="s">
        <v>54</v>
      </c>
      <c r="AN75" s="37"/>
      <c r="AO75" s="37"/>
      <c r="AP75" s="35"/>
      <c r="AQ75" s="35"/>
      <c r="AR75" s="39"/>
    </row>
    <row r="76" s="1" customFormat="1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9"/>
    </row>
    <row r="77" s="1" customFormat="1" ht="6.96" customHeight="1"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9"/>
    </row>
    <row r="81" s="1" customFormat="1" ht="6.96" customHeight="1"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9"/>
    </row>
    <row r="82" s="1" customFormat="1" ht="24.96" customHeight="1">
      <c r="B82" s="34"/>
      <c r="C82" s="19" t="s">
        <v>57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9"/>
    </row>
    <row r="84" s="3" customFormat="1" ht="12" customHeight="1">
      <c r="B84" s="61"/>
      <c r="C84" s="28" t="s">
        <v>13</v>
      </c>
      <c r="D84" s="62"/>
      <c r="E84" s="62"/>
      <c r="F84" s="62"/>
      <c r="G84" s="62"/>
      <c r="H84" s="62"/>
      <c r="I84" s="62"/>
      <c r="J84" s="62"/>
      <c r="K84" s="62"/>
      <c r="L84" s="62" t="str">
        <f>K5</f>
        <v>HR</v>
      </c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3"/>
    </row>
    <row r="85" s="4" customFormat="1" ht="36.96" customHeight="1">
      <c r="B85" s="64"/>
      <c r="C85" s="65" t="s">
        <v>16</v>
      </c>
      <c r="D85" s="66"/>
      <c r="E85" s="66"/>
      <c r="F85" s="66"/>
      <c r="G85" s="66"/>
      <c r="H85" s="66"/>
      <c r="I85" s="66"/>
      <c r="J85" s="66"/>
      <c r="K85" s="66"/>
      <c r="L85" s="67" t="str">
        <f>K6</f>
        <v>Propustek ev.č. P2 na MK přes místní potok v obci Hrádek u č.p. 43</v>
      </c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8"/>
    </row>
    <row r="86" s="1" customFormat="1" ht="6.96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9"/>
    </row>
    <row r="87" s="1" customFormat="1" ht="12" customHeight="1"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9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70" t="str">
        <f>IF(AN8= "","",AN8)</f>
        <v>27. 2. 2019</v>
      </c>
      <c r="AN87" s="70"/>
      <c r="AO87" s="35"/>
      <c r="AP87" s="35"/>
      <c r="AQ87" s="35"/>
      <c r="AR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9"/>
    </row>
    <row r="89" s="1" customFormat="1" ht="26.4" customHeight="1"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62" t="str">
        <f>IF(E11= "","",E11)</f>
        <v>Strojírny a stavby Třinec, a.s.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30</v>
      </c>
      <c r="AJ89" s="35"/>
      <c r="AK89" s="35"/>
      <c r="AL89" s="35"/>
      <c r="AM89" s="71" t="str">
        <f>IF(E17="","",E17)</f>
        <v>Ing. Pavel Kurečka MOSTY s.r.o.</v>
      </c>
      <c r="AN89" s="62"/>
      <c r="AO89" s="62"/>
      <c r="AP89" s="62"/>
      <c r="AQ89" s="35"/>
      <c r="AR89" s="39"/>
      <c r="AS89" s="72" t="s">
        <v>58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</row>
    <row r="90" s="1" customFormat="1" ht="15.6" customHeight="1">
      <c r="B90" s="34"/>
      <c r="C90" s="28" t="s">
        <v>28</v>
      </c>
      <c r="D90" s="35"/>
      <c r="E90" s="35"/>
      <c r="F90" s="35"/>
      <c r="G90" s="35"/>
      <c r="H90" s="35"/>
      <c r="I90" s="35"/>
      <c r="J90" s="35"/>
      <c r="K90" s="35"/>
      <c r="L90" s="62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35</v>
      </c>
      <c r="AJ90" s="35"/>
      <c r="AK90" s="35"/>
      <c r="AL90" s="35"/>
      <c r="AM90" s="71" t="str">
        <f>IF(E20="","",E20)</f>
        <v>Kurečková</v>
      </c>
      <c r="AN90" s="62"/>
      <c r="AO90" s="62"/>
      <c r="AP90" s="62"/>
      <c r="AQ90" s="35"/>
      <c r="AR90" s="39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</row>
    <row r="91" s="1" customFormat="1" ht="10.8" customHeight="1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9"/>
      <c r="AS91" s="80"/>
      <c r="AT91" s="81"/>
      <c r="AU91" s="82"/>
      <c r="AV91" s="82"/>
      <c r="AW91" s="82"/>
      <c r="AX91" s="82"/>
      <c r="AY91" s="82"/>
      <c r="AZ91" s="82"/>
      <c r="BA91" s="82"/>
      <c r="BB91" s="82"/>
      <c r="BC91" s="82"/>
      <c r="BD91" s="83"/>
    </row>
    <row r="92" s="1" customFormat="1" ht="29.28" customHeight="1">
      <c r="B92" s="34"/>
      <c r="C92" s="84" t="s">
        <v>59</v>
      </c>
      <c r="D92" s="85"/>
      <c r="E92" s="85"/>
      <c r="F92" s="85"/>
      <c r="G92" s="85"/>
      <c r="H92" s="86"/>
      <c r="I92" s="87" t="s">
        <v>60</v>
      </c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8" t="s">
        <v>61</v>
      </c>
      <c r="AH92" s="85"/>
      <c r="AI92" s="85"/>
      <c r="AJ92" s="85"/>
      <c r="AK92" s="85"/>
      <c r="AL92" s="85"/>
      <c r="AM92" s="85"/>
      <c r="AN92" s="87" t="s">
        <v>62</v>
      </c>
      <c r="AO92" s="85"/>
      <c r="AP92" s="89"/>
      <c r="AQ92" s="90" t="s">
        <v>63</v>
      </c>
      <c r="AR92" s="39"/>
      <c r="AS92" s="91" t="s">
        <v>64</v>
      </c>
      <c r="AT92" s="92" t="s">
        <v>65</v>
      </c>
      <c r="AU92" s="92" t="s">
        <v>66</v>
      </c>
      <c r="AV92" s="92" t="s">
        <v>67</v>
      </c>
      <c r="AW92" s="92" t="s">
        <v>68</v>
      </c>
      <c r="AX92" s="92" t="s">
        <v>69</v>
      </c>
      <c r="AY92" s="92" t="s">
        <v>70</v>
      </c>
      <c r="AZ92" s="92" t="s">
        <v>71</v>
      </c>
      <c r="BA92" s="92" t="s">
        <v>72</v>
      </c>
      <c r="BB92" s="92" t="s">
        <v>73</v>
      </c>
      <c r="BC92" s="92" t="s">
        <v>74</v>
      </c>
      <c r="BD92" s="93" t="s">
        <v>75</v>
      </c>
    </row>
    <row r="93" s="1" customFormat="1" ht="10.8" customHeight="1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9"/>
      <c r="AS93" s="94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6"/>
    </row>
    <row r="94" s="5" customFormat="1" ht="32.4" customHeight="1">
      <c r="B94" s="97"/>
      <c r="C94" s="98" t="s">
        <v>76</v>
      </c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100">
        <f>ROUND(SUM(AG95:AG96),2)</f>
        <v>0</v>
      </c>
      <c r="AH94" s="100"/>
      <c r="AI94" s="100"/>
      <c r="AJ94" s="100"/>
      <c r="AK94" s="100"/>
      <c r="AL94" s="100"/>
      <c r="AM94" s="100"/>
      <c r="AN94" s="101">
        <f>SUM(AG94,AT94)</f>
        <v>0</v>
      </c>
      <c r="AO94" s="101"/>
      <c r="AP94" s="101"/>
      <c r="AQ94" s="102" t="s">
        <v>1</v>
      </c>
      <c r="AR94" s="103"/>
      <c r="AS94" s="104">
        <f>ROUND(SUM(AS95:AS96),2)</f>
        <v>0</v>
      </c>
      <c r="AT94" s="105">
        <f>ROUND(SUM(AV94:AW94),2)</f>
        <v>0</v>
      </c>
      <c r="AU94" s="106">
        <f>ROUND(SUM(AU95:AU96),5)</f>
        <v>0</v>
      </c>
      <c r="AV94" s="105">
        <f>ROUND(AZ94*L29,2)</f>
        <v>0</v>
      </c>
      <c r="AW94" s="105">
        <f>ROUND(BA94*L30,2)</f>
        <v>0</v>
      </c>
      <c r="AX94" s="105">
        <f>ROUND(BB94*L29,2)</f>
        <v>0</v>
      </c>
      <c r="AY94" s="105">
        <f>ROUND(BC94*L30,2)</f>
        <v>0</v>
      </c>
      <c r="AZ94" s="105">
        <f>ROUND(SUM(AZ95:AZ96),2)</f>
        <v>0</v>
      </c>
      <c r="BA94" s="105">
        <f>ROUND(SUM(BA95:BA96),2)</f>
        <v>0</v>
      </c>
      <c r="BB94" s="105">
        <f>ROUND(SUM(BB95:BB96),2)</f>
        <v>0</v>
      </c>
      <c r="BC94" s="105">
        <f>ROUND(SUM(BC95:BC96),2)</f>
        <v>0</v>
      </c>
      <c r="BD94" s="107">
        <f>ROUND(SUM(BD95:BD96),2)</f>
        <v>0</v>
      </c>
      <c r="BS94" s="108" t="s">
        <v>77</v>
      </c>
      <c r="BT94" s="108" t="s">
        <v>78</v>
      </c>
      <c r="BU94" s="109" t="s">
        <v>79</v>
      </c>
      <c r="BV94" s="108" t="s">
        <v>80</v>
      </c>
      <c r="BW94" s="108" t="s">
        <v>5</v>
      </c>
      <c r="BX94" s="108" t="s">
        <v>81</v>
      </c>
      <c r="CL94" s="108" t="s">
        <v>1</v>
      </c>
    </row>
    <row r="95" s="6" customFormat="1" ht="26.4" customHeight="1">
      <c r="A95" s="110" t="s">
        <v>82</v>
      </c>
      <c r="B95" s="111"/>
      <c r="C95" s="112"/>
      <c r="D95" s="113" t="s">
        <v>83</v>
      </c>
      <c r="E95" s="113"/>
      <c r="F95" s="113"/>
      <c r="G95" s="113"/>
      <c r="H95" s="113"/>
      <c r="I95" s="114"/>
      <c r="J95" s="113" t="s">
        <v>84</v>
      </c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5">
        <f>'000 - 000 - Ostatní a ved...'!J30</f>
        <v>0</v>
      </c>
      <c r="AH95" s="114"/>
      <c r="AI95" s="114"/>
      <c r="AJ95" s="114"/>
      <c r="AK95" s="114"/>
      <c r="AL95" s="114"/>
      <c r="AM95" s="114"/>
      <c r="AN95" s="115">
        <f>SUM(AG95,AT95)</f>
        <v>0</v>
      </c>
      <c r="AO95" s="114"/>
      <c r="AP95" s="114"/>
      <c r="AQ95" s="116" t="s">
        <v>85</v>
      </c>
      <c r="AR95" s="117"/>
      <c r="AS95" s="118">
        <v>0</v>
      </c>
      <c r="AT95" s="119">
        <f>ROUND(SUM(AV95:AW95),2)</f>
        <v>0</v>
      </c>
      <c r="AU95" s="120">
        <f>'000 - 000 - Ostatní a ved...'!P122</f>
        <v>0</v>
      </c>
      <c r="AV95" s="119">
        <f>'000 - 000 - Ostatní a ved...'!J33</f>
        <v>0</v>
      </c>
      <c r="AW95" s="119">
        <f>'000 - 000 - Ostatní a ved...'!J34</f>
        <v>0</v>
      </c>
      <c r="AX95" s="119">
        <f>'000 - 000 - Ostatní a ved...'!J35</f>
        <v>0</v>
      </c>
      <c r="AY95" s="119">
        <f>'000 - 000 - Ostatní a ved...'!J36</f>
        <v>0</v>
      </c>
      <c r="AZ95" s="119">
        <f>'000 - 000 - Ostatní a ved...'!F33</f>
        <v>0</v>
      </c>
      <c r="BA95" s="119">
        <f>'000 - 000 - Ostatní a ved...'!F34</f>
        <v>0</v>
      </c>
      <c r="BB95" s="119">
        <f>'000 - 000 - Ostatní a ved...'!F35</f>
        <v>0</v>
      </c>
      <c r="BC95" s="119">
        <f>'000 - 000 - Ostatní a ved...'!F36</f>
        <v>0</v>
      </c>
      <c r="BD95" s="121">
        <f>'000 - 000 - Ostatní a ved...'!F37</f>
        <v>0</v>
      </c>
      <c r="BT95" s="122" t="s">
        <v>86</v>
      </c>
      <c r="BV95" s="122" t="s">
        <v>80</v>
      </c>
      <c r="BW95" s="122" t="s">
        <v>87</v>
      </c>
      <c r="BX95" s="122" t="s">
        <v>5</v>
      </c>
      <c r="CL95" s="122" t="s">
        <v>1</v>
      </c>
      <c r="CM95" s="122" t="s">
        <v>88</v>
      </c>
    </row>
    <row r="96" s="6" customFormat="1" ht="14.4" customHeight="1">
      <c r="A96" s="110" t="s">
        <v>82</v>
      </c>
      <c r="B96" s="111"/>
      <c r="C96" s="112"/>
      <c r="D96" s="113" t="s">
        <v>89</v>
      </c>
      <c r="E96" s="113"/>
      <c r="F96" s="113"/>
      <c r="G96" s="113"/>
      <c r="H96" s="113"/>
      <c r="I96" s="114"/>
      <c r="J96" s="113" t="s">
        <v>90</v>
      </c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5">
        <f>'SO - SO - Propustek ev.č. P2'!J30</f>
        <v>0</v>
      </c>
      <c r="AH96" s="114"/>
      <c r="AI96" s="114"/>
      <c r="AJ96" s="114"/>
      <c r="AK96" s="114"/>
      <c r="AL96" s="114"/>
      <c r="AM96" s="114"/>
      <c r="AN96" s="115">
        <f>SUM(AG96,AT96)</f>
        <v>0</v>
      </c>
      <c r="AO96" s="114"/>
      <c r="AP96" s="114"/>
      <c r="AQ96" s="116" t="s">
        <v>91</v>
      </c>
      <c r="AR96" s="117"/>
      <c r="AS96" s="123">
        <v>0</v>
      </c>
      <c r="AT96" s="124">
        <f>ROUND(SUM(AV96:AW96),2)</f>
        <v>0</v>
      </c>
      <c r="AU96" s="125">
        <f>'SO - SO - Propustek ev.č. P2'!P127</f>
        <v>0</v>
      </c>
      <c r="AV96" s="124">
        <f>'SO - SO - Propustek ev.č. P2'!J33</f>
        <v>0</v>
      </c>
      <c r="AW96" s="124">
        <f>'SO - SO - Propustek ev.č. P2'!J34</f>
        <v>0</v>
      </c>
      <c r="AX96" s="124">
        <f>'SO - SO - Propustek ev.č. P2'!J35</f>
        <v>0</v>
      </c>
      <c r="AY96" s="124">
        <f>'SO - SO - Propustek ev.č. P2'!J36</f>
        <v>0</v>
      </c>
      <c r="AZ96" s="124">
        <f>'SO - SO - Propustek ev.č. P2'!F33</f>
        <v>0</v>
      </c>
      <c r="BA96" s="124">
        <f>'SO - SO - Propustek ev.č. P2'!F34</f>
        <v>0</v>
      </c>
      <c r="BB96" s="124">
        <f>'SO - SO - Propustek ev.č. P2'!F35</f>
        <v>0</v>
      </c>
      <c r="BC96" s="124">
        <f>'SO - SO - Propustek ev.č. P2'!F36</f>
        <v>0</v>
      </c>
      <c r="BD96" s="126">
        <f>'SO - SO - Propustek ev.č. P2'!F37</f>
        <v>0</v>
      </c>
      <c r="BT96" s="122" t="s">
        <v>86</v>
      </c>
      <c r="BV96" s="122" t="s">
        <v>80</v>
      </c>
      <c r="BW96" s="122" t="s">
        <v>92</v>
      </c>
      <c r="BX96" s="122" t="s">
        <v>5</v>
      </c>
      <c r="CL96" s="122" t="s">
        <v>1</v>
      </c>
      <c r="CM96" s="122" t="s">
        <v>88</v>
      </c>
    </row>
    <row r="97" s="1" customFormat="1" ht="30" customHeight="1"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9"/>
    </row>
    <row r="98" s="1" customFormat="1" ht="6.96" customHeight="1"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39"/>
    </row>
  </sheetData>
  <sheetProtection sheet="1" formatColumns="0" formatRows="0" objects="1" scenarios="1" spinCount="100000" saltValue="RT4ggV/Jx0eXSpacRAIh6g7Y/sk0atLW2dJMJhk1CuDupnG8sMgK/UW8ksVp1pc8pb5hRKcX+n9hlQzXbeNQVQ==" hashValue="FViqOLJD8fVl6mNrE/Sny8LXAi5MNPr6wXd1jRlXc6rZg5WlHJ4UBLe/v0wub1JKod0zN1Q9z3ssp6MmLG7HHQ==" algorithmName="SHA-512" password="CC35"/>
  <mergeCells count="46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</mergeCells>
  <hyperlinks>
    <hyperlink ref="A95" location="'000 - 000 - Ostatní a ved...'!C2" display="/"/>
    <hyperlink ref="A96" location="'SO - SO - Propustek ev.č. P2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14" customWidth="1"/>
    <col min="2" max="2" width="1.43" customWidth="1"/>
    <col min="3" max="3" width="3.57" customWidth="1"/>
    <col min="4" max="4" width="3.71" customWidth="1"/>
    <col min="5" max="5" width="14.71" customWidth="1"/>
    <col min="6" max="6" width="43.57" customWidth="1"/>
    <col min="7" max="7" width="6" customWidth="1"/>
    <col min="8" max="8" width="9.86" customWidth="1"/>
    <col min="9" max="9" width="17.29" style="127" customWidth="1"/>
    <col min="10" max="10" width="17.29" customWidth="1"/>
    <col min="11" max="11" width="17.29" customWidth="1"/>
    <col min="12" max="12" width="8" customWidth="1"/>
    <col min="13" max="13" width="9.29" hidden="1" customWidth="1"/>
    <col min="14" max="14" width="9.14" hidden="1"/>
    <col min="15" max="15" width="12.14" hidden="1" customWidth="1"/>
    <col min="16" max="16" width="12.14" hidden="1" customWidth="1"/>
    <col min="17" max="17" width="12.14" hidden="1" customWidth="1"/>
    <col min="18" max="18" width="12.14" hidden="1" customWidth="1"/>
    <col min="19" max="19" width="12.14" hidden="1" customWidth="1"/>
    <col min="20" max="20" width="12.14" hidden="1" customWidth="1"/>
    <col min="21" max="21" width="14" hidden="1" customWidth="1"/>
    <col min="22" max="22" width="10.57" customWidth="1"/>
    <col min="23" max="23" width="14" customWidth="1"/>
    <col min="24" max="24" width="10.57" customWidth="1"/>
    <col min="25" max="25" width="12.86" customWidth="1"/>
    <col min="26" max="26" width="9.43" customWidth="1"/>
    <col min="27" max="27" width="12.86" customWidth="1"/>
    <col min="28" max="28" width="14" customWidth="1"/>
    <col min="29" max="29" width="9.43" customWidth="1"/>
    <col min="30" max="30" width="12.86" customWidth="1"/>
    <col min="31" max="31" width="14" customWidth="1"/>
    <col min="44" max="44" width="9.14" hidden="1"/>
    <col min="45" max="45" width="9.14" hidden="1"/>
    <col min="46" max="46" width="9.14" hidden="1"/>
    <col min="47" max="47" width="9.14" hidden="1"/>
    <col min="48" max="48" width="9.14" hidden="1"/>
    <col min="49" max="49" width="9.14" hidden="1"/>
    <col min="50" max="50" width="9.14" hidden="1"/>
    <col min="51" max="51" width="9.14" hidden="1"/>
    <col min="52" max="52" width="9.14" hidden="1"/>
    <col min="53" max="53" width="9.14" hidden="1"/>
    <col min="54" max="54" width="9.14" hidden="1"/>
    <col min="55" max="55" width="9.14" hidden="1"/>
    <col min="56" max="56" width="9.14" hidden="1"/>
    <col min="57" max="57" width="9.14" hidden="1"/>
    <col min="58" max="58" width="9.14" hidden="1"/>
    <col min="59" max="59" width="9.14" hidden="1"/>
    <col min="60" max="60" width="9.14" hidden="1"/>
    <col min="61" max="61" width="9.14" hidden="1"/>
    <col min="62" max="62" width="9.14" hidden="1"/>
    <col min="63" max="63" width="9.14" hidden="1"/>
    <col min="64" max="64" width="9.14" hidden="1"/>
    <col min="65" max="65" width="9.14" hidden="1"/>
  </cols>
  <sheetData>
    <row r="2" ht="36.96" customHeight="1">
      <c r="L2"/>
      <c r="AT2" s="13" t="s">
        <v>87</v>
      </c>
    </row>
    <row r="3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6"/>
      <c r="AT3" s="13" t="s">
        <v>88</v>
      </c>
    </row>
    <row r="4" ht="24.96" customHeight="1">
      <c r="B4" s="16"/>
      <c r="D4" s="131" t="s">
        <v>93</v>
      </c>
      <c r="L4" s="16"/>
      <c r="M4" s="132" t="s">
        <v>10</v>
      </c>
      <c r="AT4" s="13" t="s">
        <v>4</v>
      </c>
    </row>
    <row r="5" ht="6.96" customHeight="1">
      <c r="B5" s="16"/>
      <c r="L5" s="16"/>
    </row>
    <row r="6" ht="12" customHeight="1">
      <c r="B6" s="16"/>
      <c r="D6" s="133" t="s">
        <v>16</v>
      </c>
      <c r="L6" s="16"/>
    </row>
    <row r="7" ht="14.4" customHeight="1">
      <c r="B7" s="16"/>
      <c r="E7" s="134" t="str">
        <f>'Rekapitulace stavby'!K6</f>
        <v>Propustek ev.č. P2 na MK přes místní potok v obci Hrádek u č.p. 43</v>
      </c>
      <c r="F7" s="133"/>
      <c r="G7" s="133"/>
      <c r="H7" s="133"/>
      <c r="L7" s="16"/>
    </row>
    <row r="8" s="1" customFormat="1" ht="12" customHeight="1">
      <c r="B8" s="39"/>
      <c r="D8" s="133" t="s">
        <v>94</v>
      </c>
      <c r="I8" s="135"/>
      <c r="L8" s="39"/>
    </row>
    <row r="9" s="1" customFormat="1" ht="36.96" customHeight="1">
      <c r="B9" s="39"/>
      <c r="E9" s="136" t="s">
        <v>95</v>
      </c>
      <c r="F9" s="1"/>
      <c r="G9" s="1"/>
      <c r="H9" s="1"/>
      <c r="I9" s="135"/>
      <c r="L9" s="39"/>
    </row>
    <row r="10" s="1" customFormat="1">
      <c r="B10" s="39"/>
      <c r="I10" s="135"/>
      <c r="L10" s="39"/>
    </row>
    <row r="11" s="1" customFormat="1" ht="12" customHeight="1">
      <c r="B11" s="39"/>
      <c r="D11" s="133" t="s">
        <v>18</v>
      </c>
      <c r="F11" s="137" t="s">
        <v>1</v>
      </c>
      <c r="I11" s="138" t="s">
        <v>19</v>
      </c>
      <c r="J11" s="137" t="s">
        <v>1</v>
      </c>
      <c r="L11" s="39"/>
    </row>
    <row r="12" s="1" customFormat="1" ht="12" customHeight="1">
      <c r="B12" s="39"/>
      <c r="D12" s="133" t="s">
        <v>20</v>
      </c>
      <c r="F12" s="137" t="s">
        <v>21</v>
      </c>
      <c r="I12" s="138" t="s">
        <v>22</v>
      </c>
      <c r="J12" s="139" t="str">
        <f>'Rekapitulace stavby'!AN8</f>
        <v>27. 2. 2019</v>
      </c>
      <c r="L12" s="39"/>
    </row>
    <row r="13" s="1" customFormat="1" ht="10.8" customHeight="1">
      <c r="B13" s="39"/>
      <c r="I13" s="135"/>
      <c r="L13" s="39"/>
    </row>
    <row r="14" s="1" customFormat="1" ht="12" customHeight="1">
      <c r="B14" s="39"/>
      <c r="D14" s="133" t="s">
        <v>24</v>
      </c>
      <c r="I14" s="138" t="s">
        <v>25</v>
      </c>
      <c r="J14" s="137" t="s">
        <v>1</v>
      </c>
      <c r="L14" s="39"/>
    </row>
    <row r="15" s="1" customFormat="1" ht="18" customHeight="1">
      <c r="B15" s="39"/>
      <c r="E15" s="137" t="s">
        <v>26</v>
      </c>
      <c r="I15" s="138" t="s">
        <v>27</v>
      </c>
      <c r="J15" s="137" t="s">
        <v>1</v>
      </c>
      <c r="L15" s="39"/>
    </row>
    <row r="16" s="1" customFormat="1" ht="6.96" customHeight="1">
      <c r="B16" s="39"/>
      <c r="I16" s="135"/>
      <c r="L16" s="39"/>
    </row>
    <row r="17" s="1" customFormat="1" ht="12" customHeight="1">
      <c r="B17" s="39"/>
      <c r="D17" s="133" t="s">
        <v>28</v>
      </c>
      <c r="I17" s="138" t="s">
        <v>25</v>
      </c>
      <c r="J17" s="29" t="str">
        <f>'Rekapitulace stavby'!AN13</f>
        <v>Vyplň údaj</v>
      </c>
      <c r="L17" s="39"/>
    </row>
    <row r="18" s="1" customFormat="1" ht="18" customHeight="1">
      <c r="B18" s="39"/>
      <c r="E18" s="29" t="str">
        <f>'Rekapitulace stavby'!E14</f>
        <v>Vyplň údaj</v>
      </c>
      <c r="F18" s="137"/>
      <c r="G18" s="137"/>
      <c r="H18" s="137"/>
      <c r="I18" s="138" t="s">
        <v>27</v>
      </c>
      <c r="J18" s="29" t="str">
        <f>'Rekapitulace stavby'!AN14</f>
        <v>Vyplň údaj</v>
      </c>
      <c r="L18" s="39"/>
    </row>
    <row r="19" s="1" customFormat="1" ht="6.96" customHeight="1">
      <c r="B19" s="39"/>
      <c r="I19" s="135"/>
      <c r="L19" s="39"/>
    </row>
    <row r="20" s="1" customFormat="1" ht="12" customHeight="1">
      <c r="B20" s="39"/>
      <c r="D20" s="133" t="s">
        <v>30</v>
      </c>
      <c r="I20" s="138" t="s">
        <v>25</v>
      </c>
      <c r="J20" s="137" t="s">
        <v>31</v>
      </c>
      <c r="L20" s="39"/>
    </row>
    <row r="21" s="1" customFormat="1" ht="18" customHeight="1">
      <c r="B21" s="39"/>
      <c r="E21" s="137" t="s">
        <v>32</v>
      </c>
      <c r="I21" s="138" t="s">
        <v>27</v>
      </c>
      <c r="J21" s="137" t="s">
        <v>33</v>
      </c>
      <c r="L21" s="39"/>
    </row>
    <row r="22" s="1" customFormat="1" ht="6.96" customHeight="1">
      <c r="B22" s="39"/>
      <c r="I22" s="135"/>
      <c r="L22" s="39"/>
    </row>
    <row r="23" s="1" customFormat="1" ht="12" customHeight="1">
      <c r="B23" s="39"/>
      <c r="D23" s="133" t="s">
        <v>35</v>
      </c>
      <c r="I23" s="138" t="s">
        <v>25</v>
      </c>
      <c r="J23" s="137" t="s">
        <v>1</v>
      </c>
      <c r="L23" s="39"/>
    </row>
    <row r="24" s="1" customFormat="1" ht="18" customHeight="1">
      <c r="B24" s="39"/>
      <c r="E24" s="137" t="s">
        <v>36</v>
      </c>
      <c r="I24" s="138" t="s">
        <v>27</v>
      </c>
      <c r="J24" s="137" t="s">
        <v>1</v>
      </c>
      <c r="L24" s="39"/>
    </row>
    <row r="25" s="1" customFormat="1" ht="6.96" customHeight="1">
      <c r="B25" s="39"/>
      <c r="I25" s="135"/>
      <c r="L25" s="39"/>
    </row>
    <row r="26" s="1" customFormat="1" ht="12" customHeight="1">
      <c r="B26" s="39"/>
      <c r="D26" s="133" t="s">
        <v>37</v>
      </c>
      <c r="I26" s="135"/>
      <c r="L26" s="39"/>
    </row>
    <row r="27" s="7" customFormat="1" ht="14.4" customHeight="1">
      <c r="B27" s="140"/>
      <c r="E27" s="141" t="s">
        <v>1</v>
      </c>
      <c r="F27" s="141"/>
      <c r="G27" s="141"/>
      <c r="H27" s="141"/>
      <c r="I27" s="142"/>
      <c r="L27" s="140"/>
    </row>
    <row r="28" s="1" customFormat="1" ht="6.96" customHeight="1">
      <c r="B28" s="39"/>
      <c r="I28" s="135"/>
      <c r="L28" s="39"/>
    </row>
    <row r="29" s="1" customFormat="1" ht="6.96" customHeight="1">
      <c r="B29" s="39"/>
      <c r="D29" s="74"/>
      <c r="E29" s="74"/>
      <c r="F29" s="74"/>
      <c r="G29" s="74"/>
      <c r="H29" s="74"/>
      <c r="I29" s="143"/>
      <c r="J29" s="74"/>
      <c r="K29" s="74"/>
      <c r="L29" s="39"/>
    </row>
    <row r="30" s="1" customFormat="1" ht="25.44" customHeight="1">
      <c r="B30" s="39"/>
      <c r="D30" s="144" t="s">
        <v>38</v>
      </c>
      <c r="I30" s="135"/>
      <c r="J30" s="145">
        <f>ROUND(J122, 2)</f>
        <v>0</v>
      </c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43"/>
      <c r="J31" s="74"/>
      <c r="K31" s="74"/>
      <c r="L31" s="39"/>
    </row>
    <row r="32" s="1" customFormat="1" ht="14.4" customHeight="1">
      <c r="B32" s="39"/>
      <c r="F32" s="146" t="s">
        <v>40</v>
      </c>
      <c r="I32" s="147" t="s">
        <v>39</v>
      </c>
      <c r="J32" s="146" t="s">
        <v>41</v>
      </c>
      <c r="L32" s="39"/>
    </row>
    <row r="33" s="1" customFormat="1" ht="14.4" customHeight="1">
      <c r="B33" s="39"/>
      <c r="D33" s="148" t="s">
        <v>42</v>
      </c>
      <c r="E33" s="133" t="s">
        <v>43</v>
      </c>
      <c r="F33" s="149">
        <f>ROUND((SUM(BE122:BE173)),  2)</f>
        <v>0</v>
      </c>
      <c r="I33" s="150">
        <v>0.20999999999999999</v>
      </c>
      <c r="J33" s="149">
        <f>ROUND(((SUM(BE122:BE173))*I33),  2)</f>
        <v>0</v>
      </c>
      <c r="L33" s="39"/>
    </row>
    <row r="34" s="1" customFormat="1" ht="14.4" customHeight="1">
      <c r="B34" s="39"/>
      <c r="E34" s="133" t="s">
        <v>44</v>
      </c>
      <c r="F34" s="149">
        <f>ROUND((SUM(BF122:BF173)),  2)</f>
        <v>0</v>
      </c>
      <c r="I34" s="150">
        <v>0.14999999999999999</v>
      </c>
      <c r="J34" s="149">
        <f>ROUND(((SUM(BF122:BF173))*I34),  2)</f>
        <v>0</v>
      </c>
      <c r="L34" s="39"/>
    </row>
    <row r="35" hidden="1" s="1" customFormat="1" ht="14.4" customHeight="1">
      <c r="B35" s="39"/>
      <c r="E35" s="133" t="s">
        <v>45</v>
      </c>
      <c r="F35" s="149">
        <f>ROUND((SUM(BG122:BG173)),  2)</f>
        <v>0</v>
      </c>
      <c r="I35" s="150">
        <v>0.20999999999999999</v>
      </c>
      <c r="J35" s="149">
        <f>0</f>
        <v>0</v>
      </c>
      <c r="L35" s="39"/>
    </row>
    <row r="36" hidden="1" s="1" customFormat="1" ht="14.4" customHeight="1">
      <c r="B36" s="39"/>
      <c r="E36" s="133" t="s">
        <v>46</v>
      </c>
      <c r="F36" s="149">
        <f>ROUND((SUM(BH122:BH173)),  2)</f>
        <v>0</v>
      </c>
      <c r="I36" s="150">
        <v>0.14999999999999999</v>
      </c>
      <c r="J36" s="149">
        <f>0</f>
        <v>0</v>
      </c>
      <c r="L36" s="39"/>
    </row>
    <row r="37" hidden="1" s="1" customFormat="1" ht="14.4" customHeight="1">
      <c r="B37" s="39"/>
      <c r="E37" s="133" t="s">
        <v>47</v>
      </c>
      <c r="F37" s="149">
        <f>ROUND((SUM(BI122:BI173)),  2)</f>
        <v>0</v>
      </c>
      <c r="I37" s="150">
        <v>0</v>
      </c>
      <c r="J37" s="149">
        <f>0</f>
        <v>0</v>
      </c>
      <c r="L37" s="39"/>
    </row>
    <row r="38" s="1" customFormat="1" ht="6.96" customHeight="1">
      <c r="B38" s="39"/>
      <c r="I38" s="135"/>
      <c r="L38" s="39"/>
    </row>
    <row r="39" s="1" customFormat="1" ht="25.44" customHeight="1">
      <c r="B39" s="39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6"/>
      <c r="J39" s="157">
        <f>SUM(J30:J37)</f>
        <v>0</v>
      </c>
      <c r="K39" s="158"/>
      <c r="L39" s="39"/>
    </row>
    <row r="40" s="1" customFormat="1" ht="14.4" customHeight="1">
      <c r="B40" s="39"/>
      <c r="I40" s="135"/>
      <c r="L40" s="39"/>
    </row>
    <row r="41" ht="14.4" customHeight="1">
      <c r="B41" s="16"/>
      <c r="L41" s="16"/>
    </row>
    <row r="42" ht="14.4" customHeight="1">
      <c r="B42" s="16"/>
      <c r="L42" s="16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59" t="s">
        <v>51</v>
      </c>
      <c r="E50" s="160"/>
      <c r="F50" s="160"/>
      <c r="G50" s="159" t="s">
        <v>52</v>
      </c>
      <c r="H50" s="160"/>
      <c r="I50" s="161"/>
      <c r="J50" s="160"/>
      <c r="K50" s="160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62" t="s">
        <v>53</v>
      </c>
      <c r="E61" s="163"/>
      <c r="F61" s="164" t="s">
        <v>54</v>
      </c>
      <c r="G61" s="162" t="s">
        <v>53</v>
      </c>
      <c r="H61" s="163"/>
      <c r="I61" s="165"/>
      <c r="J61" s="166" t="s">
        <v>54</v>
      </c>
      <c r="K61" s="163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59" t="s">
        <v>55</v>
      </c>
      <c r="E65" s="160"/>
      <c r="F65" s="160"/>
      <c r="G65" s="159" t="s">
        <v>56</v>
      </c>
      <c r="H65" s="160"/>
      <c r="I65" s="161"/>
      <c r="J65" s="160"/>
      <c r="K65" s="160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62" t="s">
        <v>53</v>
      </c>
      <c r="E76" s="163"/>
      <c r="F76" s="164" t="s">
        <v>54</v>
      </c>
      <c r="G76" s="162" t="s">
        <v>53</v>
      </c>
      <c r="H76" s="163"/>
      <c r="I76" s="165"/>
      <c r="J76" s="166" t="s">
        <v>54</v>
      </c>
      <c r="K76" s="163"/>
      <c r="L76" s="39"/>
    </row>
    <row r="77" s="1" customFormat="1" ht="14.4" customHeight="1"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39"/>
    </row>
    <row r="81" s="1" customFormat="1" ht="6.96" customHeight="1"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39"/>
    </row>
    <row r="82" s="1" customFormat="1" ht="24.96" customHeight="1">
      <c r="B82" s="34"/>
      <c r="C82" s="19" t="s">
        <v>96</v>
      </c>
      <c r="D82" s="35"/>
      <c r="E82" s="35"/>
      <c r="F82" s="35"/>
      <c r="G82" s="35"/>
      <c r="H82" s="35"/>
      <c r="I82" s="13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35"/>
      <c r="J83" s="35"/>
      <c r="K83" s="35"/>
      <c r="L83" s="39"/>
    </row>
    <row r="84" s="1" customFormat="1" ht="12" customHeight="1">
      <c r="B84" s="34"/>
      <c r="C84" s="28" t="s">
        <v>16</v>
      </c>
      <c r="D84" s="35"/>
      <c r="E84" s="35"/>
      <c r="F84" s="35"/>
      <c r="G84" s="35"/>
      <c r="H84" s="35"/>
      <c r="I84" s="135"/>
      <c r="J84" s="35"/>
      <c r="K84" s="35"/>
      <c r="L84" s="39"/>
    </row>
    <row r="85" s="1" customFormat="1" ht="14.4" customHeight="1">
      <c r="B85" s="34"/>
      <c r="C85" s="35"/>
      <c r="D85" s="35"/>
      <c r="E85" s="173" t="str">
        <f>E7</f>
        <v>Propustek ev.č. P2 na MK přes místní potok v obci Hrádek u č.p. 43</v>
      </c>
      <c r="F85" s="28"/>
      <c r="G85" s="28"/>
      <c r="H85" s="28"/>
      <c r="I85" s="135"/>
      <c r="J85" s="35"/>
      <c r="K85" s="35"/>
      <c r="L85" s="39"/>
    </row>
    <row r="86" s="1" customFormat="1" ht="12" customHeight="1">
      <c r="B86" s="34"/>
      <c r="C86" s="28" t="s">
        <v>94</v>
      </c>
      <c r="D86" s="35"/>
      <c r="E86" s="35"/>
      <c r="F86" s="35"/>
      <c r="G86" s="35"/>
      <c r="H86" s="35"/>
      <c r="I86" s="135"/>
      <c r="J86" s="35"/>
      <c r="K86" s="35"/>
      <c r="L86" s="39"/>
    </row>
    <row r="87" s="1" customFormat="1" ht="14.4" customHeight="1">
      <c r="B87" s="34"/>
      <c r="C87" s="35"/>
      <c r="D87" s="35"/>
      <c r="E87" s="67" t="str">
        <f>E9</f>
        <v>000 - 000 - Ostatní a vedlejší náklady</v>
      </c>
      <c r="F87" s="35"/>
      <c r="G87" s="35"/>
      <c r="H87" s="35"/>
      <c r="I87" s="135"/>
      <c r="J87" s="35"/>
      <c r="K87" s="35"/>
      <c r="L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135"/>
      <c r="J88" s="35"/>
      <c r="K88" s="35"/>
      <c r="L88" s="39"/>
    </row>
    <row r="89" s="1" customFormat="1" ht="12" customHeight="1">
      <c r="B89" s="34"/>
      <c r="C89" s="28" t="s">
        <v>20</v>
      </c>
      <c r="D89" s="35"/>
      <c r="E89" s="35"/>
      <c r="F89" s="23" t="str">
        <f>F12</f>
        <v xml:space="preserve"> </v>
      </c>
      <c r="G89" s="35"/>
      <c r="H89" s="35"/>
      <c r="I89" s="138" t="s">
        <v>22</v>
      </c>
      <c r="J89" s="70" t="str">
        <f>IF(J12="","",J12)</f>
        <v>27. 2. 2019</v>
      </c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35"/>
      <c r="J90" s="35"/>
      <c r="K90" s="35"/>
      <c r="L90" s="39"/>
    </row>
    <row r="91" s="1" customFormat="1" ht="40.8" customHeight="1">
      <c r="B91" s="34"/>
      <c r="C91" s="28" t="s">
        <v>24</v>
      </c>
      <c r="D91" s="35"/>
      <c r="E91" s="35"/>
      <c r="F91" s="23" t="str">
        <f>E15</f>
        <v>Strojírny a stavby Třinec, a.s.</v>
      </c>
      <c r="G91" s="35"/>
      <c r="H91" s="35"/>
      <c r="I91" s="138" t="s">
        <v>30</v>
      </c>
      <c r="J91" s="32" t="str">
        <f>E21</f>
        <v>Ing. Pavel Kurečka MOSTY s.r.o.</v>
      </c>
      <c r="K91" s="35"/>
      <c r="L91" s="39"/>
    </row>
    <row r="92" s="1" customFormat="1" ht="15.6" customHeight="1">
      <c r="B92" s="34"/>
      <c r="C92" s="28" t="s">
        <v>28</v>
      </c>
      <c r="D92" s="35"/>
      <c r="E92" s="35"/>
      <c r="F92" s="23" t="str">
        <f>IF(E18="","",E18)</f>
        <v>Vyplň údaj</v>
      </c>
      <c r="G92" s="35"/>
      <c r="H92" s="35"/>
      <c r="I92" s="138" t="s">
        <v>35</v>
      </c>
      <c r="J92" s="32" t="str">
        <f>E24</f>
        <v>Kurečková</v>
      </c>
      <c r="K92" s="35"/>
      <c r="L92" s="39"/>
    </row>
    <row r="93" s="1" customFormat="1" ht="10.32" customHeight="1">
      <c r="B93" s="34"/>
      <c r="C93" s="35"/>
      <c r="D93" s="35"/>
      <c r="E93" s="35"/>
      <c r="F93" s="35"/>
      <c r="G93" s="35"/>
      <c r="H93" s="35"/>
      <c r="I93" s="135"/>
      <c r="J93" s="35"/>
      <c r="K93" s="35"/>
      <c r="L93" s="39"/>
    </row>
    <row r="94" s="1" customFormat="1" ht="29.28" customHeight="1">
      <c r="B94" s="34"/>
      <c r="C94" s="174" t="s">
        <v>97</v>
      </c>
      <c r="D94" s="175"/>
      <c r="E94" s="175"/>
      <c r="F94" s="175"/>
      <c r="G94" s="175"/>
      <c r="H94" s="175"/>
      <c r="I94" s="176"/>
      <c r="J94" s="177" t="s">
        <v>98</v>
      </c>
      <c r="K94" s="17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35"/>
      <c r="J95" s="35"/>
      <c r="K95" s="35"/>
      <c r="L95" s="39"/>
    </row>
    <row r="96" s="1" customFormat="1" ht="22.8" customHeight="1">
      <c r="B96" s="34"/>
      <c r="C96" s="178" t="s">
        <v>99</v>
      </c>
      <c r="D96" s="35"/>
      <c r="E96" s="35"/>
      <c r="F96" s="35"/>
      <c r="G96" s="35"/>
      <c r="H96" s="35"/>
      <c r="I96" s="135"/>
      <c r="J96" s="101">
        <f>J122</f>
        <v>0</v>
      </c>
      <c r="K96" s="35"/>
      <c r="L96" s="39"/>
      <c r="AU96" s="13" t="s">
        <v>100</v>
      </c>
    </row>
    <row r="97" s="8" customFormat="1" ht="24.96" customHeight="1">
      <c r="B97" s="179"/>
      <c r="C97" s="180"/>
      <c r="D97" s="181" t="s">
        <v>101</v>
      </c>
      <c r="E97" s="182"/>
      <c r="F97" s="182"/>
      <c r="G97" s="182"/>
      <c r="H97" s="182"/>
      <c r="I97" s="183"/>
      <c r="J97" s="184">
        <f>J123</f>
        <v>0</v>
      </c>
      <c r="K97" s="180"/>
      <c r="L97" s="185"/>
    </row>
    <row r="98" s="9" customFormat="1" ht="19.92" customHeight="1">
      <c r="B98" s="186"/>
      <c r="C98" s="187"/>
      <c r="D98" s="188" t="s">
        <v>102</v>
      </c>
      <c r="E98" s="189"/>
      <c r="F98" s="189"/>
      <c r="G98" s="189"/>
      <c r="H98" s="189"/>
      <c r="I98" s="190"/>
      <c r="J98" s="191">
        <f>J124</f>
        <v>0</v>
      </c>
      <c r="K98" s="187"/>
      <c r="L98" s="192"/>
    </row>
    <row r="99" s="9" customFormat="1" ht="19.92" customHeight="1">
      <c r="B99" s="186"/>
      <c r="C99" s="187"/>
      <c r="D99" s="188" t="s">
        <v>103</v>
      </c>
      <c r="E99" s="189"/>
      <c r="F99" s="189"/>
      <c r="G99" s="189"/>
      <c r="H99" s="189"/>
      <c r="I99" s="190"/>
      <c r="J99" s="191">
        <f>J137</f>
        <v>0</v>
      </c>
      <c r="K99" s="187"/>
      <c r="L99" s="192"/>
    </row>
    <row r="100" s="9" customFormat="1" ht="19.92" customHeight="1">
      <c r="B100" s="186"/>
      <c r="C100" s="187"/>
      <c r="D100" s="188" t="s">
        <v>104</v>
      </c>
      <c r="E100" s="189"/>
      <c r="F100" s="189"/>
      <c r="G100" s="189"/>
      <c r="H100" s="189"/>
      <c r="I100" s="190"/>
      <c r="J100" s="191">
        <f>J141</f>
        <v>0</v>
      </c>
      <c r="K100" s="187"/>
      <c r="L100" s="192"/>
    </row>
    <row r="101" s="9" customFormat="1" ht="19.92" customHeight="1">
      <c r="B101" s="186"/>
      <c r="C101" s="187"/>
      <c r="D101" s="188" t="s">
        <v>105</v>
      </c>
      <c r="E101" s="189"/>
      <c r="F101" s="189"/>
      <c r="G101" s="189"/>
      <c r="H101" s="189"/>
      <c r="I101" s="190"/>
      <c r="J101" s="191">
        <f>J153</f>
        <v>0</v>
      </c>
      <c r="K101" s="187"/>
      <c r="L101" s="192"/>
    </row>
    <row r="102" s="9" customFormat="1" ht="19.92" customHeight="1">
      <c r="B102" s="186"/>
      <c r="C102" s="187"/>
      <c r="D102" s="188" t="s">
        <v>106</v>
      </c>
      <c r="E102" s="189"/>
      <c r="F102" s="189"/>
      <c r="G102" s="189"/>
      <c r="H102" s="189"/>
      <c r="I102" s="190"/>
      <c r="J102" s="191">
        <f>J170</f>
        <v>0</v>
      </c>
      <c r="K102" s="187"/>
      <c r="L102" s="192"/>
    </row>
    <row r="103" s="1" customFormat="1" ht="21.84" customHeight="1">
      <c r="B103" s="34"/>
      <c r="C103" s="35"/>
      <c r="D103" s="35"/>
      <c r="E103" s="35"/>
      <c r="F103" s="35"/>
      <c r="G103" s="35"/>
      <c r="H103" s="35"/>
      <c r="I103" s="135"/>
      <c r="J103" s="35"/>
      <c r="K103" s="35"/>
      <c r="L103" s="39"/>
    </row>
    <row r="104" s="1" customFormat="1" ht="6.96" customHeight="1">
      <c r="B104" s="57"/>
      <c r="C104" s="58"/>
      <c r="D104" s="58"/>
      <c r="E104" s="58"/>
      <c r="F104" s="58"/>
      <c r="G104" s="58"/>
      <c r="H104" s="58"/>
      <c r="I104" s="169"/>
      <c r="J104" s="58"/>
      <c r="K104" s="58"/>
      <c r="L104" s="39"/>
    </row>
    <row r="108" s="1" customFormat="1" ht="6.96" customHeight="1">
      <c r="B108" s="59"/>
      <c r="C108" s="60"/>
      <c r="D108" s="60"/>
      <c r="E108" s="60"/>
      <c r="F108" s="60"/>
      <c r="G108" s="60"/>
      <c r="H108" s="60"/>
      <c r="I108" s="172"/>
      <c r="J108" s="60"/>
      <c r="K108" s="60"/>
      <c r="L108" s="39"/>
    </row>
    <row r="109" s="1" customFormat="1" ht="24.96" customHeight="1">
      <c r="B109" s="34"/>
      <c r="C109" s="19" t="s">
        <v>107</v>
      </c>
      <c r="D109" s="35"/>
      <c r="E109" s="35"/>
      <c r="F109" s="35"/>
      <c r="G109" s="35"/>
      <c r="H109" s="35"/>
      <c r="I109" s="135"/>
      <c r="J109" s="35"/>
      <c r="K109" s="35"/>
      <c r="L109" s="39"/>
    </row>
    <row r="110" s="1" customFormat="1" ht="6.96" customHeight="1">
      <c r="B110" s="34"/>
      <c r="C110" s="35"/>
      <c r="D110" s="35"/>
      <c r="E110" s="35"/>
      <c r="F110" s="35"/>
      <c r="G110" s="35"/>
      <c r="H110" s="35"/>
      <c r="I110" s="135"/>
      <c r="J110" s="35"/>
      <c r="K110" s="35"/>
      <c r="L110" s="39"/>
    </row>
    <row r="111" s="1" customFormat="1" ht="12" customHeight="1">
      <c r="B111" s="34"/>
      <c r="C111" s="28" t="s">
        <v>16</v>
      </c>
      <c r="D111" s="35"/>
      <c r="E111" s="35"/>
      <c r="F111" s="35"/>
      <c r="G111" s="35"/>
      <c r="H111" s="35"/>
      <c r="I111" s="135"/>
      <c r="J111" s="35"/>
      <c r="K111" s="35"/>
      <c r="L111" s="39"/>
    </row>
    <row r="112" s="1" customFormat="1" ht="14.4" customHeight="1">
      <c r="B112" s="34"/>
      <c r="C112" s="35"/>
      <c r="D112" s="35"/>
      <c r="E112" s="173" t="str">
        <f>E7</f>
        <v>Propustek ev.č. P2 na MK přes místní potok v obci Hrádek u č.p. 43</v>
      </c>
      <c r="F112" s="28"/>
      <c r="G112" s="28"/>
      <c r="H112" s="28"/>
      <c r="I112" s="135"/>
      <c r="J112" s="35"/>
      <c r="K112" s="35"/>
      <c r="L112" s="39"/>
    </row>
    <row r="113" s="1" customFormat="1" ht="12" customHeight="1">
      <c r="B113" s="34"/>
      <c r="C113" s="28" t="s">
        <v>94</v>
      </c>
      <c r="D113" s="35"/>
      <c r="E113" s="35"/>
      <c r="F113" s="35"/>
      <c r="G113" s="35"/>
      <c r="H113" s="35"/>
      <c r="I113" s="135"/>
      <c r="J113" s="35"/>
      <c r="K113" s="35"/>
      <c r="L113" s="39"/>
    </row>
    <row r="114" s="1" customFormat="1" ht="14.4" customHeight="1">
      <c r="B114" s="34"/>
      <c r="C114" s="35"/>
      <c r="D114" s="35"/>
      <c r="E114" s="67" t="str">
        <f>E9</f>
        <v>000 - 000 - Ostatní a vedlejší náklady</v>
      </c>
      <c r="F114" s="35"/>
      <c r="G114" s="35"/>
      <c r="H114" s="35"/>
      <c r="I114" s="135"/>
      <c r="J114" s="35"/>
      <c r="K114" s="35"/>
      <c r="L114" s="39"/>
    </row>
    <row r="115" s="1" customFormat="1" ht="6.96" customHeight="1">
      <c r="B115" s="34"/>
      <c r="C115" s="35"/>
      <c r="D115" s="35"/>
      <c r="E115" s="35"/>
      <c r="F115" s="35"/>
      <c r="G115" s="35"/>
      <c r="H115" s="35"/>
      <c r="I115" s="135"/>
      <c r="J115" s="35"/>
      <c r="K115" s="35"/>
      <c r="L115" s="39"/>
    </row>
    <row r="116" s="1" customFormat="1" ht="12" customHeight="1">
      <c r="B116" s="34"/>
      <c r="C116" s="28" t="s">
        <v>20</v>
      </c>
      <c r="D116" s="35"/>
      <c r="E116" s="35"/>
      <c r="F116" s="23" t="str">
        <f>F12</f>
        <v xml:space="preserve"> </v>
      </c>
      <c r="G116" s="35"/>
      <c r="H116" s="35"/>
      <c r="I116" s="138" t="s">
        <v>22</v>
      </c>
      <c r="J116" s="70" t="str">
        <f>IF(J12="","",J12)</f>
        <v>27. 2. 2019</v>
      </c>
      <c r="K116" s="35"/>
      <c r="L116" s="39"/>
    </row>
    <row r="117" s="1" customFormat="1" ht="6.96" customHeight="1">
      <c r="B117" s="34"/>
      <c r="C117" s="35"/>
      <c r="D117" s="35"/>
      <c r="E117" s="35"/>
      <c r="F117" s="35"/>
      <c r="G117" s="35"/>
      <c r="H117" s="35"/>
      <c r="I117" s="135"/>
      <c r="J117" s="35"/>
      <c r="K117" s="35"/>
      <c r="L117" s="39"/>
    </row>
    <row r="118" s="1" customFormat="1" ht="40.8" customHeight="1">
      <c r="B118" s="34"/>
      <c r="C118" s="28" t="s">
        <v>24</v>
      </c>
      <c r="D118" s="35"/>
      <c r="E118" s="35"/>
      <c r="F118" s="23" t="str">
        <f>E15</f>
        <v>Strojírny a stavby Třinec, a.s.</v>
      </c>
      <c r="G118" s="35"/>
      <c r="H118" s="35"/>
      <c r="I118" s="138" t="s">
        <v>30</v>
      </c>
      <c r="J118" s="32" t="str">
        <f>E21</f>
        <v>Ing. Pavel Kurečka MOSTY s.r.o.</v>
      </c>
      <c r="K118" s="35"/>
      <c r="L118" s="39"/>
    </row>
    <row r="119" s="1" customFormat="1" ht="15.6" customHeight="1">
      <c r="B119" s="34"/>
      <c r="C119" s="28" t="s">
        <v>28</v>
      </c>
      <c r="D119" s="35"/>
      <c r="E119" s="35"/>
      <c r="F119" s="23" t="str">
        <f>IF(E18="","",E18)</f>
        <v>Vyplň údaj</v>
      </c>
      <c r="G119" s="35"/>
      <c r="H119" s="35"/>
      <c r="I119" s="138" t="s">
        <v>35</v>
      </c>
      <c r="J119" s="32" t="str">
        <f>E24</f>
        <v>Kurečková</v>
      </c>
      <c r="K119" s="35"/>
      <c r="L119" s="39"/>
    </row>
    <row r="120" s="1" customFormat="1" ht="10.32" customHeight="1">
      <c r="B120" s="34"/>
      <c r="C120" s="35"/>
      <c r="D120" s="35"/>
      <c r="E120" s="35"/>
      <c r="F120" s="35"/>
      <c r="G120" s="35"/>
      <c r="H120" s="35"/>
      <c r="I120" s="135"/>
      <c r="J120" s="35"/>
      <c r="K120" s="35"/>
      <c r="L120" s="39"/>
    </row>
    <row r="121" s="10" customFormat="1" ht="29.28" customHeight="1">
      <c r="B121" s="193"/>
      <c r="C121" s="194" t="s">
        <v>108</v>
      </c>
      <c r="D121" s="195" t="s">
        <v>63</v>
      </c>
      <c r="E121" s="195" t="s">
        <v>59</v>
      </c>
      <c r="F121" s="195" t="s">
        <v>60</v>
      </c>
      <c r="G121" s="195" t="s">
        <v>109</v>
      </c>
      <c r="H121" s="195" t="s">
        <v>110</v>
      </c>
      <c r="I121" s="196" t="s">
        <v>111</v>
      </c>
      <c r="J121" s="195" t="s">
        <v>98</v>
      </c>
      <c r="K121" s="197" t="s">
        <v>112</v>
      </c>
      <c r="L121" s="198"/>
      <c r="M121" s="91" t="s">
        <v>1</v>
      </c>
      <c r="N121" s="92" t="s">
        <v>42</v>
      </c>
      <c r="O121" s="92" t="s">
        <v>113</v>
      </c>
      <c r="P121" s="92" t="s">
        <v>114</v>
      </c>
      <c r="Q121" s="92" t="s">
        <v>115</v>
      </c>
      <c r="R121" s="92" t="s">
        <v>116</v>
      </c>
      <c r="S121" s="92" t="s">
        <v>117</v>
      </c>
      <c r="T121" s="93" t="s">
        <v>118</v>
      </c>
    </row>
    <row r="122" s="1" customFormat="1" ht="22.8" customHeight="1">
      <c r="B122" s="34"/>
      <c r="C122" s="98" t="s">
        <v>119</v>
      </c>
      <c r="D122" s="35"/>
      <c r="E122" s="35"/>
      <c r="F122" s="35"/>
      <c r="G122" s="35"/>
      <c r="H122" s="35"/>
      <c r="I122" s="135"/>
      <c r="J122" s="199">
        <f>BK122</f>
        <v>0</v>
      </c>
      <c r="K122" s="35"/>
      <c r="L122" s="39"/>
      <c r="M122" s="94"/>
      <c r="N122" s="95"/>
      <c r="O122" s="95"/>
      <c r="P122" s="200">
        <f>P123</f>
        <v>0</v>
      </c>
      <c r="Q122" s="95"/>
      <c r="R122" s="200">
        <f>R123</f>
        <v>0</v>
      </c>
      <c r="S122" s="95"/>
      <c r="T122" s="201">
        <f>T123</f>
        <v>0</v>
      </c>
      <c r="AT122" s="13" t="s">
        <v>77</v>
      </c>
      <c r="AU122" s="13" t="s">
        <v>100</v>
      </c>
      <c r="BK122" s="202">
        <f>BK123</f>
        <v>0</v>
      </c>
    </row>
    <row r="123" s="11" customFormat="1" ht="25.92" customHeight="1">
      <c r="B123" s="203"/>
      <c r="C123" s="204"/>
      <c r="D123" s="205" t="s">
        <v>77</v>
      </c>
      <c r="E123" s="206" t="s">
        <v>120</v>
      </c>
      <c r="F123" s="206" t="s">
        <v>121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P124+P137+P141+P153+P170</f>
        <v>0</v>
      </c>
      <c r="Q123" s="211"/>
      <c r="R123" s="212">
        <f>R124+R137+R141+R153+R170</f>
        <v>0</v>
      </c>
      <c r="S123" s="211"/>
      <c r="T123" s="213">
        <f>T124+T137+T141+T153+T170</f>
        <v>0</v>
      </c>
      <c r="AR123" s="214" t="s">
        <v>122</v>
      </c>
      <c r="AT123" s="215" t="s">
        <v>77</v>
      </c>
      <c r="AU123" s="215" t="s">
        <v>78</v>
      </c>
      <c r="AY123" s="214" t="s">
        <v>123</v>
      </c>
      <c r="BK123" s="216">
        <f>BK124+BK137+BK141+BK153+BK170</f>
        <v>0</v>
      </c>
    </row>
    <row r="124" s="11" customFormat="1" ht="22.8" customHeight="1">
      <c r="B124" s="203"/>
      <c r="C124" s="204"/>
      <c r="D124" s="205" t="s">
        <v>77</v>
      </c>
      <c r="E124" s="217" t="s">
        <v>124</v>
      </c>
      <c r="F124" s="217" t="s">
        <v>125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SUM(P125:P136)</f>
        <v>0</v>
      </c>
      <c r="Q124" s="211"/>
      <c r="R124" s="212">
        <f>SUM(R125:R136)</f>
        <v>0</v>
      </c>
      <c r="S124" s="211"/>
      <c r="T124" s="213">
        <f>SUM(T125:T136)</f>
        <v>0</v>
      </c>
      <c r="AR124" s="214" t="s">
        <v>122</v>
      </c>
      <c r="AT124" s="215" t="s">
        <v>77</v>
      </c>
      <c r="AU124" s="215" t="s">
        <v>86</v>
      </c>
      <c r="AY124" s="214" t="s">
        <v>123</v>
      </c>
      <c r="BK124" s="216">
        <f>SUM(BK125:BK136)</f>
        <v>0</v>
      </c>
    </row>
    <row r="125" s="1" customFormat="1" ht="14.4" customHeight="1">
      <c r="B125" s="34"/>
      <c r="C125" s="219" t="s">
        <v>86</v>
      </c>
      <c r="D125" s="219" t="s">
        <v>126</v>
      </c>
      <c r="E125" s="220" t="s">
        <v>127</v>
      </c>
      <c r="F125" s="221" t="s">
        <v>128</v>
      </c>
      <c r="G125" s="222" t="s">
        <v>129</v>
      </c>
      <c r="H125" s="223">
        <v>1</v>
      </c>
      <c r="I125" s="224"/>
      <c r="J125" s="225">
        <f>ROUND(I125*H125,2)</f>
        <v>0</v>
      </c>
      <c r="K125" s="221" t="s">
        <v>130</v>
      </c>
      <c r="L125" s="39"/>
      <c r="M125" s="226" t="s">
        <v>1</v>
      </c>
      <c r="N125" s="227" t="s">
        <v>43</v>
      </c>
      <c r="O125" s="82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AR125" s="230" t="s">
        <v>131</v>
      </c>
      <c r="AT125" s="230" t="s">
        <v>126</v>
      </c>
      <c r="AU125" s="230" t="s">
        <v>88</v>
      </c>
      <c r="AY125" s="13" t="s">
        <v>123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3" t="s">
        <v>86</v>
      </c>
      <c r="BK125" s="231">
        <f>ROUND(I125*H125,2)</f>
        <v>0</v>
      </c>
      <c r="BL125" s="13" t="s">
        <v>131</v>
      </c>
      <c r="BM125" s="230" t="s">
        <v>132</v>
      </c>
    </row>
    <row r="126" s="1" customFormat="1">
      <c r="B126" s="34"/>
      <c r="C126" s="35"/>
      <c r="D126" s="232" t="s">
        <v>133</v>
      </c>
      <c r="E126" s="35"/>
      <c r="F126" s="233" t="s">
        <v>128</v>
      </c>
      <c r="G126" s="35"/>
      <c r="H126" s="35"/>
      <c r="I126" s="135"/>
      <c r="J126" s="35"/>
      <c r="K126" s="35"/>
      <c r="L126" s="39"/>
      <c r="M126" s="234"/>
      <c r="N126" s="82"/>
      <c r="O126" s="82"/>
      <c r="P126" s="82"/>
      <c r="Q126" s="82"/>
      <c r="R126" s="82"/>
      <c r="S126" s="82"/>
      <c r="T126" s="83"/>
      <c r="AT126" s="13" t="s">
        <v>133</v>
      </c>
      <c r="AU126" s="13" t="s">
        <v>88</v>
      </c>
    </row>
    <row r="127" s="1" customFormat="1">
      <c r="B127" s="34"/>
      <c r="C127" s="35"/>
      <c r="D127" s="232" t="s">
        <v>134</v>
      </c>
      <c r="E127" s="35"/>
      <c r="F127" s="235" t="s">
        <v>135</v>
      </c>
      <c r="G127" s="35"/>
      <c r="H127" s="35"/>
      <c r="I127" s="135"/>
      <c r="J127" s="35"/>
      <c r="K127" s="35"/>
      <c r="L127" s="39"/>
      <c r="M127" s="234"/>
      <c r="N127" s="82"/>
      <c r="O127" s="82"/>
      <c r="P127" s="82"/>
      <c r="Q127" s="82"/>
      <c r="R127" s="82"/>
      <c r="S127" s="82"/>
      <c r="T127" s="83"/>
      <c r="AT127" s="13" t="s">
        <v>134</v>
      </c>
      <c r="AU127" s="13" t="s">
        <v>88</v>
      </c>
    </row>
    <row r="128" s="1" customFormat="1" ht="14.4" customHeight="1">
      <c r="B128" s="34"/>
      <c r="C128" s="219" t="s">
        <v>88</v>
      </c>
      <c r="D128" s="219" t="s">
        <v>126</v>
      </c>
      <c r="E128" s="220" t="s">
        <v>136</v>
      </c>
      <c r="F128" s="221" t="s">
        <v>137</v>
      </c>
      <c r="G128" s="222" t="s">
        <v>129</v>
      </c>
      <c r="H128" s="223">
        <v>1</v>
      </c>
      <c r="I128" s="224"/>
      <c r="J128" s="225">
        <f>ROUND(I128*H128,2)</f>
        <v>0</v>
      </c>
      <c r="K128" s="221" t="s">
        <v>130</v>
      </c>
      <c r="L128" s="39"/>
      <c r="M128" s="226" t="s">
        <v>1</v>
      </c>
      <c r="N128" s="227" t="s">
        <v>43</v>
      </c>
      <c r="O128" s="8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AR128" s="230" t="s">
        <v>131</v>
      </c>
      <c r="AT128" s="230" t="s">
        <v>126</v>
      </c>
      <c r="AU128" s="230" t="s">
        <v>88</v>
      </c>
      <c r="AY128" s="13" t="s">
        <v>123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3" t="s">
        <v>86</v>
      </c>
      <c r="BK128" s="231">
        <f>ROUND(I128*H128,2)</f>
        <v>0</v>
      </c>
      <c r="BL128" s="13" t="s">
        <v>131</v>
      </c>
      <c r="BM128" s="230" t="s">
        <v>138</v>
      </c>
    </row>
    <row r="129" s="1" customFormat="1">
      <c r="B129" s="34"/>
      <c r="C129" s="35"/>
      <c r="D129" s="232" t="s">
        <v>133</v>
      </c>
      <c r="E129" s="35"/>
      <c r="F129" s="233" t="s">
        <v>137</v>
      </c>
      <c r="G129" s="35"/>
      <c r="H129" s="35"/>
      <c r="I129" s="135"/>
      <c r="J129" s="35"/>
      <c r="K129" s="35"/>
      <c r="L129" s="39"/>
      <c r="M129" s="234"/>
      <c r="N129" s="82"/>
      <c r="O129" s="82"/>
      <c r="P129" s="82"/>
      <c r="Q129" s="82"/>
      <c r="R129" s="82"/>
      <c r="S129" s="82"/>
      <c r="T129" s="83"/>
      <c r="AT129" s="13" t="s">
        <v>133</v>
      </c>
      <c r="AU129" s="13" t="s">
        <v>88</v>
      </c>
    </row>
    <row r="130" s="1" customFormat="1">
      <c r="B130" s="34"/>
      <c r="C130" s="35"/>
      <c r="D130" s="232" t="s">
        <v>134</v>
      </c>
      <c r="E130" s="35"/>
      <c r="F130" s="235" t="s">
        <v>139</v>
      </c>
      <c r="G130" s="35"/>
      <c r="H130" s="35"/>
      <c r="I130" s="135"/>
      <c r="J130" s="35"/>
      <c r="K130" s="35"/>
      <c r="L130" s="39"/>
      <c r="M130" s="234"/>
      <c r="N130" s="82"/>
      <c r="O130" s="82"/>
      <c r="P130" s="82"/>
      <c r="Q130" s="82"/>
      <c r="R130" s="82"/>
      <c r="S130" s="82"/>
      <c r="T130" s="83"/>
      <c r="AT130" s="13" t="s">
        <v>134</v>
      </c>
      <c r="AU130" s="13" t="s">
        <v>88</v>
      </c>
    </row>
    <row r="131" s="1" customFormat="1" ht="14.4" customHeight="1">
      <c r="B131" s="34"/>
      <c r="C131" s="219" t="s">
        <v>140</v>
      </c>
      <c r="D131" s="219" t="s">
        <v>126</v>
      </c>
      <c r="E131" s="220" t="s">
        <v>141</v>
      </c>
      <c r="F131" s="221" t="s">
        <v>142</v>
      </c>
      <c r="G131" s="222" t="s">
        <v>129</v>
      </c>
      <c r="H131" s="223">
        <v>1</v>
      </c>
      <c r="I131" s="224"/>
      <c r="J131" s="225">
        <f>ROUND(I131*H131,2)</f>
        <v>0</v>
      </c>
      <c r="K131" s="221" t="s">
        <v>130</v>
      </c>
      <c r="L131" s="39"/>
      <c r="M131" s="226" t="s">
        <v>1</v>
      </c>
      <c r="N131" s="227" t="s">
        <v>43</v>
      </c>
      <c r="O131" s="82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AR131" s="230" t="s">
        <v>131</v>
      </c>
      <c r="AT131" s="230" t="s">
        <v>126</v>
      </c>
      <c r="AU131" s="230" t="s">
        <v>88</v>
      </c>
      <c r="AY131" s="13" t="s">
        <v>123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3" t="s">
        <v>86</v>
      </c>
      <c r="BK131" s="231">
        <f>ROUND(I131*H131,2)</f>
        <v>0</v>
      </c>
      <c r="BL131" s="13" t="s">
        <v>131</v>
      </c>
      <c r="BM131" s="230" t="s">
        <v>143</v>
      </c>
    </row>
    <row r="132" s="1" customFormat="1">
      <c r="B132" s="34"/>
      <c r="C132" s="35"/>
      <c r="D132" s="232" t="s">
        <v>133</v>
      </c>
      <c r="E132" s="35"/>
      <c r="F132" s="233" t="s">
        <v>142</v>
      </c>
      <c r="G132" s="35"/>
      <c r="H132" s="35"/>
      <c r="I132" s="135"/>
      <c r="J132" s="35"/>
      <c r="K132" s="35"/>
      <c r="L132" s="39"/>
      <c r="M132" s="234"/>
      <c r="N132" s="82"/>
      <c r="O132" s="82"/>
      <c r="P132" s="82"/>
      <c r="Q132" s="82"/>
      <c r="R132" s="82"/>
      <c r="S132" s="82"/>
      <c r="T132" s="83"/>
      <c r="AT132" s="13" t="s">
        <v>133</v>
      </c>
      <c r="AU132" s="13" t="s">
        <v>88</v>
      </c>
    </row>
    <row r="133" s="1" customFormat="1">
      <c r="B133" s="34"/>
      <c r="C133" s="35"/>
      <c r="D133" s="232" t="s">
        <v>134</v>
      </c>
      <c r="E133" s="35"/>
      <c r="F133" s="235" t="s">
        <v>144</v>
      </c>
      <c r="G133" s="35"/>
      <c r="H133" s="35"/>
      <c r="I133" s="135"/>
      <c r="J133" s="35"/>
      <c r="K133" s="35"/>
      <c r="L133" s="39"/>
      <c r="M133" s="234"/>
      <c r="N133" s="82"/>
      <c r="O133" s="82"/>
      <c r="P133" s="82"/>
      <c r="Q133" s="82"/>
      <c r="R133" s="82"/>
      <c r="S133" s="82"/>
      <c r="T133" s="83"/>
      <c r="AT133" s="13" t="s">
        <v>134</v>
      </c>
      <c r="AU133" s="13" t="s">
        <v>88</v>
      </c>
    </row>
    <row r="134" s="1" customFormat="1" ht="14.4" customHeight="1">
      <c r="B134" s="34"/>
      <c r="C134" s="219" t="s">
        <v>145</v>
      </c>
      <c r="D134" s="219" t="s">
        <v>126</v>
      </c>
      <c r="E134" s="220" t="s">
        <v>146</v>
      </c>
      <c r="F134" s="221" t="s">
        <v>147</v>
      </c>
      <c r="G134" s="222" t="s">
        <v>129</v>
      </c>
      <c r="H134" s="223">
        <v>1</v>
      </c>
      <c r="I134" s="224"/>
      <c r="J134" s="225">
        <f>ROUND(I134*H134,2)</f>
        <v>0</v>
      </c>
      <c r="K134" s="221" t="s">
        <v>130</v>
      </c>
      <c r="L134" s="39"/>
      <c r="M134" s="226" t="s">
        <v>1</v>
      </c>
      <c r="N134" s="227" t="s">
        <v>43</v>
      </c>
      <c r="O134" s="82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AR134" s="230" t="s">
        <v>131</v>
      </c>
      <c r="AT134" s="230" t="s">
        <v>126</v>
      </c>
      <c r="AU134" s="230" t="s">
        <v>88</v>
      </c>
      <c r="AY134" s="13" t="s">
        <v>123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3" t="s">
        <v>86</v>
      </c>
      <c r="BK134" s="231">
        <f>ROUND(I134*H134,2)</f>
        <v>0</v>
      </c>
      <c r="BL134" s="13" t="s">
        <v>131</v>
      </c>
      <c r="BM134" s="230" t="s">
        <v>148</v>
      </c>
    </row>
    <row r="135" s="1" customFormat="1">
      <c r="B135" s="34"/>
      <c r="C135" s="35"/>
      <c r="D135" s="232" t="s">
        <v>133</v>
      </c>
      <c r="E135" s="35"/>
      <c r="F135" s="233" t="s">
        <v>147</v>
      </c>
      <c r="G135" s="35"/>
      <c r="H135" s="35"/>
      <c r="I135" s="135"/>
      <c r="J135" s="35"/>
      <c r="K135" s="35"/>
      <c r="L135" s="39"/>
      <c r="M135" s="234"/>
      <c r="N135" s="82"/>
      <c r="O135" s="82"/>
      <c r="P135" s="82"/>
      <c r="Q135" s="82"/>
      <c r="R135" s="82"/>
      <c r="S135" s="82"/>
      <c r="T135" s="83"/>
      <c r="AT135" s="13" t="s">
        <v>133</v>
      </c>
      <c r="AU135" s="13" t="s">
        <v>88</v>
      </c>
    </row>
    <row r="136" s="1" customFormat="1">
      <c r="B136" s="34"/>
      <c r="C136" s="35"/>
      <c r="D136" s="232" t="s">
        <v>134</v>
      </c>
      <c r="E136" s="35"/>
      <c r="F136" s="235" t="s">
        <v>149</v>
      </c>
      <c r="G136" s="35"/>
      <c r="H136" s="35"/>
      <c r="I136" s="135"/>
      <c r="J136" s="35"/>
      <c r="K136" s="35"/>
      <c r="L136" s="39"/>
      <c r="M136" s="234"/>
      <c r="N136" s="82"/>
      <c r="O136" s="82"/>
      <c r="P136" s="82"/>
      <c r="Q136" s="82"/>
      <c r="R136" s="82"/>
      <c r="S136" s="82"/>
      <c r="T136" s="83"/>
      <c r="AT136" s="13" t="s">
        <v>134</v>
      </c>
      <c r="AU136" s="13" t="s">
        <v>88</v>
      </c>
    </row>
    <row r="137" s="11" customFormat="1" ht="22.8" customHeight="1">
      <c r="B137" s="203"/>
      <c r="C137" s="204"/>
      <c r="D137" s="205" t="s">
        <v>77</v>
      </c>
      <c r="E137" s="217" t="s">
        <v>150</v>
      </c>
      <c r="F137" s="217" t="s">
        <v>151</v>
      </c>
      <c r="G137" s="204"/>
      <c r="H137" s="204"/>
      <c r="I137" s="207"/>
      <c r="J137" s="218">
        <f>BK137</f>
        <v>0</v>
      </c>
      <c r="K137" s="204"/>
      <c r="L137" s="209"/>
      <c r="M137" s="210"/>
      <c r="N137" s="211"/>
      <c r="O137" s="211"/>
      <c r="P137" s="212">
        <f>SUM(P138:P140)</f>
        <v>0</v>
      </c>
      <c r="Q137" s="211"/>
      <c r="R137" s="212">
        <f>SUM(R138:R140)</f>
        <v>0</v>
      </c>
      <c r="S137" s="211"/>
      <c r="T137" s="213">
        <f>SUM(T138:T140)</f>
        <v>0</v>
      </c>
      <c r="AR137" s="214" t="s">
        <v>122</v>
      </c>
      <c r="AT137" s="215" t="s">
        <v>77</v>
      </c>
      <c r="AU137" s="215" t="s">
        <v>86</v>
      </c>
      <c r="AY137" s="214" t="s">
        <v>123</v>
      </c>
      <c r="BK137" s="216">
        <f>SUM(BK138:BK140)</f>
        <v>0</v>
      </c>
    </row>
    <row r="138" s="1" customFormat="1" ht="14.4" customHeight="1">
      <c r="B138" s="34"/>
      <c r="C138" s="219" t="s">
        <v>122</v>
      </c>
      <c r="D138" s="219" t="s">
        <v>126</v>
      </c>
      <c r="E138" s="220" t="s">
        <v>152</v>
      </c>
      <c r="F138" s="221" t="s">
        <v>153</v>
      </c>
      <c r="G138" s="222" t="s">
        <v>129</v>
      </c>
      <c r="H138" s="223">
        <v>1</v>
      </c>
      <c r="I138" s="224"/>
      <c r="J138" s="225">
        <f>ROUND(I138*H138,2)</f>
        <v>0</v>
      </c>
      <c r="K138" s="221" t="s">
        <v>130</v>
      </c>
      <c r="L138" s="39"/>
      <c r="M138" s="226" t="s">
        <v>1</v>
      </c>
      <c r="N138" s="227" t="s">
        <v>43</v>
      </c>
      <c r="O138" s="8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AR138" s="230" t="s">
        <v>131</v>
      </c>
      <c r="AT138" s="230" t="s">
        <v>126</v>
      </c>
      <c r="AU138" s="230" t="s">
        <v>88</v>
      </c>
      <c r="AY138" s="13" t="s">
        <v>123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3" t="s">
        <v>86</v>
      </c>
      <c r="BK138" s="231">
        <f>ROUND(I138*H138,2)</f>
        <v>0</v>
      </c>
      <c r="BL138" s="13" t="s">
        <v>131</v>
      </c>
      <c r="BM138" s="230" t="s">
        <v>154</v>
      </c>
    </row>
    <row r="139" s="1" customFormat="1">
      <c r="B139" s="34"/>
      <c r="C139" s="35"/>
      <c r="D139" s="232" t="s">
        <v>133</v>
      </c>
      <c r="E139" s="35"/>
      <c r="F139" s="233" t="s">
        <v>153</v>
      </c>
      <c r="G139" s="35"/>
      <c r="H139" s="35"/>
      <c r="I139" s="135"/>
      <c r="J139" s="35"/>
      <c r="K139" s="35"/>
      <c r="L139" s="39"/>
      <c r="M139" s="234"/>
      <c r="N139" s="82"/>
      <c r="O139" s="82"/>
      <c r="P139" s="82"/>
      <c r="Q139" s="82"/>
      <c r="R139" s="82"/>
      <c r="S139" s="82"/>
      <c r="T139" s="83"/>
      <c r="AT139" s="13" t="s">
        <v>133</v>
      </c>
      <c r="AU139" s="13" t="s">
        <v>88</v>
      </c>
    </row>
    <row r="140" s="1" customFormat="1">
      <c r="B140" s="34"/>
      <c r="C140" s="35"/>
      <c r="D140" s="232" t="s">
        <v>134</v>
      </c>
      <c r="E140" s="35"/>
      <c r="F140" s="235" t="s">
        <v>155</v>
      </c>
      <c r="G140" s="35"/>
      <c r="H140" s="35"/>
      <c r="I140" s="135"/>
      <c r="J140" s="35"/>
      <c r="K140" s="35"/>
      <c r="L140" s="39"/>
      <c r="M140" s="234"/>
      <c r="N140" s="82"/>
      <c r="O140" s="82"/>
      <c r="P140" s="82"/>
      <c r="Q140" s="82"/>
      <c r="R140" s="82"/>
      <c r="S140" s="82"/>
      <c r="T140" s="83"/>
      <c r="AT140" s="13" t="s">
        <v>134</v>
      </c>
      <c r="AU140" s="13" t="s">
        <v>88</v>
      </c>
    </row>
    <row r="141" s="11" customFormat="1" ht="22.8" customHeight="1">
      <c r="B141" s="203"/>
      <c r="C141" s="204"/>
      <c r="D141" s="205" t="s">
        <v>77</v>
      </c>
      <c r="E141" s="217" t="s">
        <v>156</v>
      </c>
      <c r="F141" s="217" t="s">
        <v>157</v>
      </c>
      <c r="G141" s="204"/>
      <c r="H141" s="204"/>
      <c r="I141" s="207"/>
      <c r="J141" s="218">
        <f>BK141</f>
        <v>0</v>
      </c>
      <c r="K141" s="204"/>
      <c r="L141" s="209"/>
      <c r="M141" s="210"/>
      <c r="N141" s="211"/>
      <c r="O141" s="211"/>
      <c r="P141" s="212">
        <f>SUM(P142:P152)</f>
        <v>0</v>
      </c>
      <c r="Q141" s="211"/>
      <c r="R141" s="212">
        <f>SUM(R142:R152)</f>
        <v>0</v>
      </c>
      <c r="S141" s="211"/>
      <c r="T141" s="213">
        <f>SUM(T142:T152)</f>
        <v>0</v>
      </c>
      <c r="AR141" s="214" t="s">
        <v>122</v>
      </c>
      <c r="AT141" s="215" t="s">
        <v>77</v>
      </c>
      <c r="AU141" s="215" t="s">
        <v>86</v>
      </c>
      <c r="AY141" s="214" t="s">
        <v>123</v>
      </c>
      <c r="BK141" s="216">
        <f>SUM(BK142:BK152)</f>
        <v>0</v>
      </c>
    </row>
    <row r="142" s="1" customFormat="1" ht="14.4" customHeight="1">
      <c r="B142" s="34"/>
      <c r="C142" s="219" t="s">
        <v>158</v>
      </c>
      <c r="D142" s="219" t="s">
        <v>126</v>
      </c>
      <c r="E142" s="220" t="s">
        <v>159</v>
      </c>
      <c r="F142" s="221" t="s">
        <v>157</v>
      </c>
      <c r="G142" s="222" t="s">
        <v>129</v>
      </c>
      <c r="H142" s="223">
        <v>1</v>
      </c>
      <c r="I142" s="224"/>
      <c r="J142" s="225">
        <f>ROUND(I142*H142,2)</f>
        <v>0</v>
      </c>
      <c r="K142" s="221" t="s">
        <v>130</v>
      </c>
      <c r="L142" s="39"/>
      <c r="M142" s="226" t="s">
        <v>1</v>
      </c>
      <c r="N142" s="227" t="s">
        <v>43</v>
      </c>
      <c r="O142" s="8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AR142" s="230" t="s">
        <v>131</v>
      </c>
      <c r="AT142" s="230" t="s">
        <v>126</v>
      </c>
      <c r="AU142" s="230" t="s">
        <v>88</v>
      </c>
      <c r="AY142" s="13" t="s">
        <v>123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3" t="s">
        <v>86</v>
      </c>
      <c r="BK142" s="231">
        <f>ROUND(I142*H142,2)</f>
        <v>0</v>
      </c>
      <c r="BL142" s="13" t="s">
        <v>131</v>
      </c>
      <c r="BM142" s="230" t="s">
        <v>160</v>
      </c>
    </row>
    <row r="143" s="1" customFormat="1">
      <c r="B143" s="34"/>
      <c r="C143" s="35"/>
      <c r="D143" s="232" t="s">
        <v>133</v>
      </c>
      <c r="E143" s="35"/>
      <c r="F143" s="233" t="s">
        <v>157</v>
      </c>
      <c r="G143" s="35"/>
      <c r="H143" s="35"/>
      <c r="I143" s="135"/>
      <c r="J143" s="35"/>
      <c r="K143" s="35"/>
      <c r="L143" s="39"/>
      <c r="M143" s="234"/>
      <c r="N143" s="82"/>
      <c r="O143" s="82"/>
      <c r="P143" s="82"/>
      <c r="Q143" s="82"/>
      <c r="R143" s="82"/>
      <c r="S143" s="82"/>
      <c r="T143" s="83"/>
      <c r="AT143" s="13" t="s">
        <v>133</v>
      </c>
      <c r="AU143" s="13" t="s">
        <v>88</v>
      </c>
    </row>
    <row r="144" s="1" customFormat="1">
      <c r="B144" s="34"/>
      <c r="C144" s="35"/>
      <c r="D144" s="232" t="s">
        <v>134</v>
      </c>
      <c r="E144" s="35"/>
      <c r="F144" s="235" t="s">
        <v>161</v>
      </c>
      <c r="G144" s="35"/>
      <c r="H144" s="35"/>
      <c r="I144" s="135"/>
      <c r="J144" s="35"/>
      <c r="K144" s="35"/>
      <c r="L144" s="39"/>
      <c r="M144" s="234"/>
      <c r="N144" s="82"/>
      <c r="O144" s="82"/>
      <c r="P144" s="82"/>
      <c r="Q144" s="82"/>
      <c r="R144" s="82"/>
      <c r="S144" s="82"/>
      <c r="T144" s="83"/>
      <c r="AT144" s="13" t="s">
        <v>134</v>
      </c>
      <c r="AU144" s="13" t="s">
        <v>88</v>
      </c>
    </row>
    <row r="145" s="1" customFormat="1" ht="14.4" customHeight="1">
      <c r="B145" s="34"/>
      <c r="C145" s="219" t="s">
        <v>162</v>
      </c>
      <c r="D145" s="219" t="s">
        <v>126</v>
      </c>
      <c r="E145" s="220" t="s">
        <v>163</v>
      </c>
      <c r="F145" s="221" t="s">
        <v>164</v>
      </c>
      <c r="G145" s="222" t="s">
        <v>165</v>
      </c>
      <c r="H145" s="223">
        <v>30</v>
      </c>
      <c r="I145" s="224"/>
      <c r="J145" s="225">
        <f>ROUND(I145*H145,2)</f>
        <v>0</v>
      </c>
      <c r="K145" s="221" t="s">
        <v>130</v>
      </c>
      <c r="L145" s="39"/>
      <c r="M145" s="226" t="s">
        <v>1</v>
      </c>
      <c r="N145" s="227" t="s">
        <v>43</v>
      </c>
      <c r="O145" s="8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AR145" s="230" t="s">
        <v>131</v>
      </c>
      <c r="AT145" s="230" t="s">
        <v>126</v>
      </c>
      <c r="AU145" s="230" t="s">
        <v>88</v>
      </c>
      <c r="AY145" s="13" t="s">
        <v>123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3" t="s">
        <v>86</v>
      </c>
      <c r="BK145" s="231">
        <f>ROUND(I145*H145,2)</f>
        <v>0</v>
      </c>
      <c r="BL145" s="13" t="s">
        <v>131</v>
      </c>
      <c r="BM145" s="230" t="s">
        <v>166</v>
      </c>
    </row>
    <row r="146" s="1" customFormat="1">
      <c r="B146" s="34"/>
      <c r="C146" s="35"/>
      <c r="D146" s="232" t="s">
        <v>133</v>
      </c>
      <c r="E146" s="35"/>
      <c r="F146" s="233" t="s">
        <v>164</v>
      </c>
      <c r="G146" s="35"/>
      <c r="H146" s="35"/>
      <c r="I146" s="135"/>
      <c r="J146" s="35"/>
      <c r="K146" s="35"/>
      <c r="L146" s="39"/>
      <c r="M146" s="234"/>
      <c r="N146" s="82"/>
      <c r="O146" s="82"/>
      <c r="P146" s="82"/>
      <c r="Q146" s="82"/>
      <c r="R146" s="82"/>
      <c r="S146" s="82"/>
      <c r="T146" s="83"/>
      <c r="AT146" s="13" t="s">
        <v>133</v>
      </c>
      <c r="AU146" s="13" t="s">
        <v>88</v>
      </c>
    </row>
    <row r="147" s="1" customFormat="1">
      <c r="B147" s="34"/>
      <c r="C147" s="35"/>
      <c r="D147" s="232" t="s">
        <v>134</v>
      </c>
      <c r="E147" s="35"/>
      <c r="F147" s="235" t="s">
        <v>167</v>
      </c>
      <c r="G147" s="35"/>
      <c r="H147" s="35"/>
      <c r="I147" s="135"/>
      <c r="J147" s="35"/>
      <c r="K147" s="35"/>
      <c r="L147" s="39"/>
      <c r="M147" s="234"/>
      <c r="N147" s="82"/>
      <c r="O147" s="82"/>
      <c r="P147" s="82"/>
      <c r="Q147" s="82"/>
      <c r="R147" s="82"/>
      <c r="S147" s="82"/>
      <c r="T147" s="83"/>
      <c r="AT147" s="13" t="s">
        <v>134</v>
      </c>
      <c r="AU147" s="13" t="s">
        <v>88</v>
      </c>
    </row>
    <row r="148" s="1" customFormat="1" ht="14.4" customHeight="1">
      <c r="B148" s="34"/>
      <c r="C148" s="219" t="s">
        <v>168</v>
      </c>
      <c r="D148" s="219" t="s">
        <v>126</v>
      </c>
      <c r="E148" s="220" t="s">
        <v>169</v>
      </c>
      <c r="F148" s="221" t="s">
        <v>170</v>
      </c>
      <c r="G148" s="222" t="s">
        <v>129</v>
      </c>
      <c r="H148" s="223">
        <v>1</v>
      </c>
      <c r="I148" s="224"/>
      <c r="J148" s="225">
        <f>ROUND(I148*H148,2)</f>
        <v>0</v>
      </c>
      <c r="K148" s="221" t="s">
        <v>130</v>
      </c>
      <c r="L148" s="39"/>
      <c r="M148" s="226" t="s">
        <v>1</v>
      </c>
      <c r="N148" s="227" t="s">
        <v>43</v>
      </c>
      <c r="O148" s="82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AR148" s="230" t="s">
        <v>131</v>
      </c>
      <c r="AT148" s="230" t="s">
        <v>126</v>
      </c>
      <c r="AU148" s="230" t="s">
        <v>88</v>
      </c>
      <c r="AY148" s="13" t="s">
        <v>123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3" t="s">
        <v>86</v>
      </c>
      <c r="BK148" s="231">
        <f>ROUND(I148*H148,2)</f>
        <v>0</v>
      </c>
      <c r="BL148" s="13" t="s">
        <v>131</v>
      </c>
      <c r="BM148" s="230" t="s">
        <v>171</v>
      </c>
    </row>
    <row r="149" s="1" customFormat="1">
      <c r="B149" s="34"/>
      <c r="C149" s="35"/>
      <c r="D149" s="232" t="s">
        <v>133</v>
      </c>
      <c r="E149" s="35"/>
      <c r="F149" s="233" t="s">
        <v>170</v>
      </c>
      <c r="G149" s="35"/>
      <c r="H149" s="35"/>
      <c r="I149" s="135"/>
      <c r="J149" s="35"/>
      <c r="K149" s="35"/>
      <c r="L149" s="39"/>
      <c r="M149" s="234"/>
      <c r="N149" s="82"/>
      <c r="O149" s="82"/>
      <c r="P149" s="82"/>
      <c r="Q149" s="82"/>
      <c r="R149" s="82"/>
      <c r="S149" s="82"/>
      <c r="T149" s="83"/>
      <c r="AT149" s="13" t="s">
        <v>133</v>
      </c>
      <c r="AU149" s="13" t="s">
        <v>88</v>
      </c>
    </row>
    <row r="150" s="1" customFormat="1" ht="14.4" customHeight="1">
      <c r="B150" s="34"/>
      <c r="C150" s="219" t="s">
        <v>172</v>
      </c>
      <c r="D150" s="219" t="s">
        <v>126</v>
      </c>
      <c r="E150" s="220" t="s">
        <v>173</v>
      </c>
      <c r="F150" s="221" t="s">
        <v>174</v>
      </c>
      <c r="G150" s="222" t="s">
        <v>129</v>
      </c>
      <c r="H150" s="223">
        <v>2</v>
      </c>
      <c r="I150" s="224"/>
      <c r="J150" s="225">
        <f>ROUND(I150*H150,2)</f>
        <v>0</v>
      </c>
      <c r="K150" s="221" t="s">
        <v>130</v>
      </c>
      <c r="L150" s="39"/>
      <c r="M150" s="226" t="s">
        <v>1</v>
      </c>
      <c r="N150" s="227" t="s">
        <v>43</v>
      </c>
      <c r="O150" s="82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AR150" s="230" t="s">
        <v>131</v>
      </c>
      <c r="AT150" s="230" t="s">
        <v>126</v>
      </c>
      <c r="AU150" s="230" t="s">
        <v>88</v>
      </c>
      <c r="AY150" s="13" t="s">
        <v>123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3" t="s">
        <v>86</v>
      </c>
      <c r="BK150" s="231">
        <f>ROUND(I150*H150,2)</f>
        <v>0</v>
      </c>
      <c r="BL150" s="13" t="s">
        <v>131</v>
      </c>
      <c r="BM150" s="230" t="s">
        <v>175</v>
      </c>
    </row>
    <row r="151" s="1" customFormat="1">
      <c r="B151" s="34"/>
      <c r="C151" s="35"/>
      <c r="D151" s="232" t="s">
        <v>133</v>
      </c>
      <c r="E151" s="35"/>
      <c r="F151" s="233" t="s">
        <v>174</v>
      </c>
      <c r="G151" s="35"/>
      <c r="H151" s="35"/>
      <c r="I151" s="135"/>
      <c r="J151" s="35"/>
      <c r="K151" s="35"/>
      <c r="L151" s="39"/>
      <c r="M151" s="234"/>
      <c r="N151" s="82"/>
      <c r="O151" s="82"/>
      <c r="P151" s="82"/>
      <c r="Q151" s="82"/>
      <c r="R151" s="82"/>
      <c r="S151" s="82"/>
      <c r="T151" s="83"/>
      <c r="AT151" s="13" t="s">
        <v>133</v>
      </c>
      <c r="AU151" s="13" t="s">
        <v>88</v>
      </c>
    </row>
    <row r="152" s="1" customFormat="1">
      <c r="B152" s="34"/>
      <c r="C152" s="35"/>
      <c r="D152" s="232" t="s">
        <v>134</v>
      </c>
      <c r="E152" s="35"/>
      <c r="F152" s="235" t="s">
        <v>176</v>
      </c>
      <c r="G152" s="35"/>
      <c r="H152" s="35"/>
      <c r="I152" s="135"/>
      <c r="J152" s="35"/>
      <c r="K152" s="35"/>
      <c r="L152" s="39"/>
      <c r="M152" s="234"/>
      <c r="N152" s="82"/>
      <c r="O152" s="82"/>
      <c r="P152" s="82"/>
      <c r="Q152" s="82"/>
      <c r="R152" s="82"/>
      <c r="S152" s="82"/>
      <c r="T152" s="83"/>
      <c r="AT152" s="13" t="s">
        <v>134</v>
      </c>
      <c r="AU152" s="13" t="s">
        <v>88</v>
      </c>
    </row>
    <row r="153" s="11" customFormat="1" ht="22.8" customHeight="1">
      <c r="B153" s="203"/>
      <c r="C153" s="204"/>
      <c r="D153" s="205" t="s">
        <v>77</v>
      </c>
      <c r="E153" s="217" t="s">
        <v>177</v>
      </c>
      <c r="F153" s="217" t="s">
        <v>178</v>
      </c>
      <c r="G153" s="204"/>
      <c r="H153" s="204"/>
      <c r="I153" s="207"/>
      <c r="J153" s="218">
        <f>BK153</f>
        <v>0</v>
      </c>
      <c r="K153" s="204"/>
      <c r="L153" s="209"/>
      <c r="M153" s="210"/>
      <c r="N153" s="211"/>
      <c r="O153" s="211"/>
      <c r="P153" s="212">
        <f>SUM(P154:P169)</f>
        <v>0</v>
      </c>
      <c r="Q153" s="211"/>
      <c r="R153" s="212">
        <f>SUM(R154:R169)</f>
        <v>0</v>
      </c>
      <c r="S153" s="211"/>
      <c r="T153" s="213">
        <f>SUM(T154:T169)</f>
        <v>0</v>
      </c>
      <c r="AR153" s="214" t="s">
        <v>122</v>
      </c>
      <c r="AT153" s="215" t="s">
        <v>77</v>
      </c>
      <c r="AU153" s="215" t="s">
        <v>86</v>
      </c>
      <c r="AY153" s="214" t="s">
        <v>123</v>
      </c>
      <c r="BK153" s="216">
        <f>SUM(BK154:BK169)</f>
        <v>0</v>
      </c>
    </row>
    <row r="154" s="1" customFormat="1" ht="14.4" customHeight="1">
      <c r="B154" s="34"/>
      <c r="C154" s="219" t="s">
        <v>179</v>
      </c>
      <c r="D154" s="219" t="s">
        <v>126</v>
      </c>
      <c r="E154" s="220" t="s">
        <v>180</v>
      </c>
      <c r="F154" s="221" t="s">
        <v>181</v>
      </c>
      <c r="G154" s="222" t="s">
        <v>182</v>
      </c>
      <c r="H154" s="223">
        <v>15</v>
      </c>
      <c r="I154" s="224"/>
      <c r="J154" s="225">
        <f>ROUND(I154*H154,2)</f>
        <v>0</v>
      </c>
      <c r="K154" s="221" t="s">
        <v>130</v>
      </c>
      <c r="L154" s="39"/>
      <c r="M154" s="226" t="s">
        <v>1</v>
      </c>
      <c r="N154" s="227" t="s">
        <v>43</v>
      </c>
      <c r="O154" s="8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AR154" s="230" t="s">
        <v>131</v>
      </c>
      <c r="AT154" s="230" t="s">
        <v>126</v>
      </c>
      <c r="AU154" s="230" t="s">
        <v>88</v>
      </c>
      <c r="AY154" s="13" t="s">
        <v>123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3" t="s">
        <v>86</v>
      </c>
      <c r="BK154" s="231">
        <f>ROUND(I154*H154,2)</f>
        <v>0</v>
      </c>
      <c r="BL154" s="13" t="s">
        <v>131</v>
      </c>
      <c r="BM154" s="230" t="s">
        <v>183</v>
      </c>
    </row>
    <row r="155" s="1" customFormat="1">
      <c r="B155" s="34"/>
      <c r="C155" s="35"/>
      <c r="D155" s="232" t="s">
        <v>133</v>
      </c>
      <c r="E155" s="35"/>
      <c r="F155" s="233" t="s">
        <v>181</v>
      </c>
      <c r="G155" s="35"/>
      <c r="H155" s="35"/>
      <c r="I155" s="135"/>
      <c r="J155" s="35"/>
      <c r="K155" s="35"/>
      <c r="L155" s="39"/>
      <c r="M155" s="234"/>
      <c r="N155" s="82"/>
      <c r="O155" s="82"/>
      <c r="P155" s="82"/>
      <c r="Q155" s="82"/>
      <c r="R155" s="82"/>
      <c r="S155" s="82"/>
      <c r="T155" s="83"/>
      <c r="AT155" s="13" t="s">
        <v>133</v>
      </c>
      <c r="AU155" s="13" t="s">
        <v>88</v>
      </c>
    </row>
    <row r="156" s="1" customFormat="1" ht="14.4" customHeight="1">
      <c r="B156" s="34"/>
      <c r="C156" s="219" t="s">
        <v>184</v>
      </c>
      <c r="D156" s="219" t="s">
        <v>126</v>
      </c>
      <c r="E156" s="220" t="s">
        <v>185</v>
      </c>
      <c r="F156" s="221" t="s">
        <v>186</v>
      </c>
      <c r="G156" s="222" t="s">
        <v>129</v>
      </c>
      <c r="H156" s="223">
        <v>1</v>
      </c>
      <c r="I156" s="224"/>
      <c r="J156" s="225">
        <f>ROUND(I156*H156,2)</f>
        <v>0</v>
      </c>
      <c r="K156" s="221" t="s">
        <v>187</v>
      </c>
      <c r="L156" s="39"/>
      <c r="M156" s="226" t="s">
        <v>1</v>
      </c>
      <c r="N156" s="227" t="s">
        <v>43</v>
      </c>
      <c r="O156" s="82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AR156" s="230" t="s">
        <v>131</v>
      </c>
      <c r="AT156" s="230" t="s">
        <v>126</v>
      </c>
      <c r="AU156" s="230" t="s">
        <v>88</v>
      </c>
      <c r="AY156" s="13" t="s">
        <v>123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3" t="s">
        <v>86</v>
      </c>
      <c r="BK156" s="231">
        <f>ROUND(I156*H156,2)</f>
        <v>0</v>
      </c>
      <c r="BL156" s="13" t="s">
        <v>131</v>
      </c>
      <c r="BM156" s="230" t="s">
        <v>188</v>
      </c>
    </row>
    <row r="157" s="1" customFormat="1">
      <c r="B157" s="34"/>
      <c r="C157" s="35"/>
      <c r="D157" s="232" t="s">
        <v>133</v>
      </c>
      <c r="E157" s="35"/>
      <c r="F157" s="233" t="s">
        <v>186</v>
      </c>
      <c r="G157" s="35"/>
      <c r="H157" s="35"/>
      <c r="I157" s="135"/>
      <c r="J157" s="35"/>
      <c r="K157" s="35"/>
      <c r="L157" s="39"/>
      <c r="M157" s="234"/>
      <c r="N157" s="82"/>
      <c r="O157" s="82"/>
      <c r="P157" s="82"/>
      <c r="Q157" s="82"/>
      <c r="R157" s="82"/>
      <c r="S157" s="82"/>
      <c r="T157" s="83"/>
      <c r="AT157" s="13" t="s">
        <v>133</v>
      </c>
      <c r="AU157" s="13" t="s">
        <v>88</v>
      </c>
    </row>
    <row r="158" s="1" customFormat="1">
      <c r="B158" s="34"/>
      <c r="C158" s="35"/>
      <c r="D158" s="232" t="s">
        <v>134</v>
      </c>
      <c r="E158" s="35"/>
      <c r="F158" s="235" t="s">
        <v>189</v>
      </c>
      <c r="G158" s="35"/>
      <c r="H158" s="35"/>
      <c r="I158" s="135"/>
      <c r="J158" s="35"/>
      <c r="K158" s="35"/>
      <c r="L158" s="39"/>
      <c r="M158" s="234"/>
      <c r="N158" s="82"/>
      <c r="O158" s="82"/>
      <c r="P158" s="82"/>
      <c r="Q158" s="82"/>
      <c r="R158" s="82"/>
      <c r="S158" s="82"/>
      <c r="T158" s="83"/>
      <c r="AT158" s="13" t="s">
        <v>134</v>
      </c>
      <c r="AU158" s="13" t="s">
        <v>88</v>
      </c>
    </row>
    <row r="159" s="1" customFormat="1" ht="14.4" customHeight="1">
      <c r="B159" s="34"/>
      <c r="C159" s="219" t="s">
        <v>190</v>
      </c>
      <c r="D159" s="219" t="s">
        <v>126</v>
      </c>
      <c r="E159" s="220" t="s">
        <v>191</v>
      </c>
      <c r="F159" s="221" t="s">
        <v>192</v>
      </c>
      <c r="G159" s="222" t="s">
        <v>129</v>
      </c>
      <c r="H159" s="223">
        <v>1</v>
      </c>
      <c r="I159" s="224"/>
      <c r="J159" s="225">
        <f>ROUND(I159*H159,2)</f>
        <v>0</v>
      </c>
      <c r="K159" s="221" t="s">
        <v>187</v>
      </c>
      <c r="L159" s="39"/>
      <c r="M159" s="226" t="s">
        <v>1</v>
      </c>
      <c r="N159" s="227" t="s">
        <v>43</v>
      </c>
      <c r="O159" s="82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AR159" s="230" t="s">
        <v>131</v>
      </c>
      <c r="AT159" s="230" t="s">
        <v>126</v>
      </c>
      <c r="AU159" s="230" t="s">
        <v>88</v>
      </c>
      <c r="AY159" s="13" t="s">
        <v>123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3" t="s">
        <v>86</v>
      </c>
      <c r="BK159" s="231">
        <f>ROUND(I159*H159,2)</f>
        <v>0</v>
      </c>
      <c r="BL159" s="13" t="s">
        <v>131</v>
      </c>
      <c r="BM159" s="230" t="s">
        <v>193</v>
      </c>
    </row>
    <row r="160" s="1" customFormat="1">
      <c r="B160" s="34"/>
      <c r="C160" s="35"/>
      <c r="D160" s="232" t="s">
        <v>133</v>
      </c>
      <c r="E160" s="35"/>
      <c r="F160" s="233" t="s">
        <v>192</v>
      </c>
      <c r="G160" s="35"/>
      <c r="H160" s="35"/>
      <c r="I160" s="135"/>
      <c r="J160" s="35"/>
      <c r="K160" s="35"/>
      <c r="L160" s="39"/>
      <c r="M160" s="234"/>
      <c r="N160" s="82"/>
      <c r="O160" s="82"/>
      <c r="P160" s="82"/>
      <c r="Q160" s="82"/>
      <c r="R160" s="82"/>
      <c r="S160" s="82"/>
      <c r="T160" s="83"/>
      <c r="AT160" s="13" t="s">
        <v>133</v>
      </c>
      <c r="AU160" s="13" t="s">
        <v>88</v>
      </c>
    </row>
    <row r="161" s="1" customFormat="1">
      <c r="B161" s="34"/>
      <c r="C161" s="35"/>
      <c r="D161" s="232" t="s">
        <v>134</v>
      </c>
      <c r="E161" s="35"/>
      <c r="F161" s="235" t="s">
        <v>194</v>
      </c>
      <c r="G161" s="35"/>
      <c r="H161" s="35"/>
      <c r="I161" s="135"/>
      <c r="J161" s="35"/>
      <c r="K161" s="35"/>
      <c r="L161" s="39"/>
      <c r="M161" s="234"/>
      <c r="N161" s="82"/>
      <c r="O161" s="82"/>
      <c r="P161" s="82"/>
      <c r="Q161" s="82"/>
      <c r="R161" s="82"/>
      <c r="S161" s="82"/>
      <c r="T161" s="83"/>
      <c r="AT161" s="13" t="s">
        <v>134</v>
      </c>
      <c r="AU161" s="13" t="s">
        <v>88</v>
      </c>
    </row>
    <row r="162" s="1" customFormat="1" ht="14.4" customHeight="1">
      <c r="B162" s="34"/>
      <c r="C162" s="219" t="s">
        <v>195</v>
      </c>
      <c r="D162" s="219" t="s">
        <v>126</v>
      </c>
      <c r="E162" s="220" t="s">
        <v>196</v>
      </c>
      <c r="F162" s="221" t="s">
        <v>197</v>
      </c>
      <c r="G162" s="222" t="s">
        <v>129</v>
      </c>
      <c r="H162" s="223">
        <v>1</v>
      </c>
      <c r="I162" s="224"/>
      <c r="J162" s="225">
        <f>ROUND(I162*H162,2)</f>
        <v>0</v>
      </c>
      <c r="K162" s="221" t="s">
        <v>187</v>
      </c>
      <c r="L162" s="39"/>
      <c r="M162" s="226" t="s">
        <v>1</v>
      </c>
      <c r="N162" s="227" t="s">
        <v>43</v>
      </c>
      <c r="O162" s="82"/>
      <c r="P162" s="228">
        <f>O162*H162</f>
        <v>0</v>
      </c>
      <c r="Q162" s="228">
        <v>0</v>
      </c>
      <c r="R162" s="228">
        <f>Q162*H162</f>
        <v>0</v>
      </c>
      <c r="S162" s="228">
        <v>0</v>
      </c>
      <c r="T162" s="229">
        <f>S162*H162</f>
        <v>0</v>
      </c>
      <c r="AR162" s="230" t="s">
        <v>131</v>
      </c>
      <c r="AT162" s="230" t="s">
        <v>126</v>
      </c>
      <c r="AU162" s="230" t="s">
        <v>88</v>
      </c>
      <c r="AY162" s="13" t="s">
        <v>123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3" t="s">
        <v>86</v>
      </c>
      <c r="BK162" s="231">
        <f>ROUND(I162*H162,2)</f>
        <v>0</v>
      </c>
      <c r="BL162" s="13" t="s">
        <v>131</v>
      </c>
      <c r="BM162" s="230" t="s">
        <v>198</v>
      </c>
    </row>
    <row r="163" s="1" customFormat="1">
      <c r="B163" s="34"/>
      <c r="C163" s="35"/>
      <c r="D163" s="232" t="s">
        <v>133</v>
      </c>
      <c r="E163" s="35"/>
      <c r="F163" s="233" t="s">
        <v>197</v>
      </c>
      <c r="G163" s="35"/>
      <c r="H163" s="35"/>
      <c r="I163" s="135"/>
      <c r="J163" s="35"/>
      <c r="K163" s="35"/>
      <c r="L163" s="39"/>
      <c r="M163" s="234"/>
      <c r="N163" s="82"/>
      <c r="O163" s="82"/>
      <c r="P163" s="82"/>
      <c r="Q163" s="82"/>
      <c r="R163" s="82"/>
      <c r="S163" s="82"/>
      <c r="T163" s="83"/>
      <c r="AT163" s="13" t="s">
        <v>133</v>
      </c>
      <c r="AU163" s="13" t="s">
        <v>88</v>
      </c>
    </row>
    <row r="164" s="1" customFormat="1" ht="14.4" customHeight="1">
      <c r="B164" s="34"/>
      <c r="C164" s="219" t="s">
        <v>199</v>
      </c>
      <c r="D164" s="219" t="s">
        <v>126</v>
      </c>
      <c r="E164" s="220" t="s">
        <v>200</v>
      </c>
      <c r="F164" s="221" t="s">
        <v>201</v>
      </c>
      <c r="G164" s="222" t="s">
        <v>129</v>
      </c>
      <c r="H164" s="223">
        <v>1</v>
      </c>
      <c r="I164" s="224"/>
      <c r="J164" s="225">
        <f>ROUND(I164*H164,2)</f>
        <v>0</v>
      </c>
      <c r="K164" s="221" t="s">
        <v>130</v>
      </c>
      <c r="L164" s="39"/>
      <c r="M164" s="226" t="s">
        <v>1</v>
      </c>
      <c r="N164" s="227" t="s">
        <v>43</v>
      </c>
      <c r="O164" s="82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AR164" s="230" t="s">
        <v>131</v>
      </c>
      <c r="AT164" s="230" t="s">
        <v>126</v>
      </c>
      <c r="AU164" s="230" t="s">
        <v>88</v>
      </c>
      <c r="AY164" s="13" t="s">
        <v>123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3" t="s">
        <v>86</v>
      </c>
      <c r="BK164" s="231">
        <f>ROUND(I164*H164,2)</f>
        <v>0</v>
      </c>
      <c r="BL164" s="13" t="s">
        <v>131</v>
      </c>
      <c r="BM164" s="230" t="s">
        <v>202</v>
      </c>
    </row>
    <row r="165" s="1" customFormat="1">
      <c r="B165" s="34"/>
      <c r="C165" s="35"/>
      <c r="D165" s="232" t="s">
        <v>133</v>
      </c>
      <c r="E165" s="35"/>
      <c r="F165" s="233" t="s">
        <v>201</v>
      </c>
      <c r="G165" s="35"/>
      <c r="H165" s="35"/>
      <c r="I165" s="135"/>
      <c r="J165" s="35"/>
      <c r="K165" s="35"/>
      <c r="L165" s="39"/>
      <c r="M165" s="234"/>
      <c r="N165" s="82"/>
      <c r="O165" s="82"/>
      <c r="P165" s="82"/>
      <c r="Q165" s="82"/>
      <c r="R165" s="82"/>
      <c r="S165" s="82"/>
      <c r="T165" s="83"/>
      <c r="AT165" s="13" t="s">
        <v>133</v>
      </c>
      <c r="AU165" s="13" t="s">
        <v>88</v>
      </c>
    </row>
    <row r="166" s="1" customFormat="1">
      <c r="B166" s="34"/>
      <c r="C166" s="35"/>
      <c r="D166" s="232" t="s">
        <v>134</v>
      </c>
      <c r="E166" s="35"/>
      <c r="F166" s="235" t="s">
        <v>203</v>
      </c>
      <c r="G166" s="35"/>
      <c r="H166" s="35"/>
      <c r="I166" s="135"/>
      <c r="J166" s="35"/>
      <c r="K166" s="35"/>
      <c r="L166" s="39"/>
      <c r="M166" s="234"/>
      <c r="N166" s="82"/>
      <c r="O166" s="82"/>
      <c r="P166" s="82"/>
      <c r="Q166" s="82"/>
      <c r="R166" s="82"/>
      <c r="S166" s="82"/>
      <c r="T166" s="83"/>
      <c r="AT166" s="13" t="s">
        <v>134</v>
      </c>
      <c r="AU166" s="13" t="s">
        <v>88</v>
      </c>
    </row>
    <row r="167" s="1" customFormat="1" ht="14.4" customHeight="1">
      <c r="B167" s="34"/>
      <c r="C167" s="219" t="s">
        <v>8</v>
      </c>
      <c r="D167" s="219" t="s">
        <v>126</v>
      </c>
      <c r="E167" s="220" t="s">
        <v>204</v>
      </c>
      <c r="F167" s="221" t="s">
        <v>205</v>
      </c>
      <c r="G167" s="222" t="s">
        <v>129</v>
      </c>
      <c r="H167" s="223">
        <v>1</v>
      </c>
      <c r="I167" s="224"/>
      <c r="J167" s="225">
        <f>ROUND(I167*H167,2)</f>
        <v>0</v>
      </c>
      <c r="K167" s="221" t="s">
        <v>130</v>
      </c>
      <c r="L167" s="39"/>
      <c r="M167" s="226" t="s">
        <v>1</v>
      </c>
      <c r="N167" s="227" t="s">
        <v>43</v>
      </c>
      <c r="O167" s="82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AR167" s="230" t="s">
        <v>131</v>
      </c>
      <c r="AT167" s="230" t="s">
        <v>126</v>
      </c>
      <c r="AU167" s="230" t="s">
        <v>88</v>
      </c>
      <c r="AY167" s="13" t="s">
        <v>123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3" t="s">
        <v>86</v>
      </c>
      <c r="BK167" s="231">
        <f>ROUND(I167*H167,2)</f>
        <v>0</v>
      </c>
      <c r="BL167" s="13" t="s">
        <v>131</v>
      </c>
      <c r="BM167" s="230" t="s">
        <v>206</v>
      </c>
    </row>
    <row r="168" s="1" customFormat="1">
      <c r="B168" s="34"/>
      <c r="C168" s="35"/>
      <c r="D168" s="232" t="s">
        <v>133</v>
      </c>
      <c r="E168" s="35"/>
      <c r="F168" s="233" t="s">
        <v>205</v>
      </c>
      <c r="G168" s="35"/>
      <c r="H168" s="35"/>
      <c r="I168" s="135"/>
      <c r="J168" s="35"/>
      <c r="K168" s="35"/>
      <c r="L168" s="39"/>
      <c r="M168" s="234"/>
      <c r="N168" s="82"/>
      <c r="O168" s="82"/>
      <c r="P168" s="82"/>
      <c r="Q168" s="82"/>
      <c r="R168" s="82"/>
      <c r="S168" s="82"/>
      <c r="T168" s="83"/>
      <c r="AT168" s="13" t="s">
        <v>133</v>
      </c>
      <c r="AU168" s="13" t="s">
        <v>88</v>
      </c>
    </row>
    <row r="169" s="1" customFormat="1">
      <c r="B169" s="34"/>
      <c r="C169" s="35"/>
      <c r="D169" s="232" t="s">
        <v>134</v>
      </c>
      <c r="E169" s="35"/>
      <c r="F169" s="235" t="s">
        <v>207</v>
      </c>
      <c r="G169" s="35"/>
      <c r="H169" s="35"/>
      <c r="I169" s="135"/>
      <c r="J169" s="35"/>
      <c r="K169" s="35"/>
      <c r="L169" s="39"/>
      <c r="M169" s="234"/>
      <c r="N169" s="82"/>
      <c r="O169" s="82"/>
      <c r="P169" s="82"/>
      <c r="Q169" s="82"/>
      <c r="R169" s="82"/>
      <c r="S169" s="82"/>
      <c r="T169" s="83"/>
      <c r="AT169" s="13" t="s">
        <v>134</v>
      </c>
      <c r="AU169" s="13" t="s">
        <v>88</v>
      </c>
    </row>
    <row r="170" s="11" customFormat="1" ht="22.8" customHeight="1">
      <c r="B170" s="203"/>
      <c r="C170" s="204"/>
      <c r="D170" s="205" t="s">
        <v>77</v>
      </c>
      <c r="E170" s="217" t="s">
        <v>208</v>
      </c>
      <c r="F170" s="217" t="s">
        <v>209</v>
      </c>
      <c r="G170" s="204"/>
      <c r="H170" s="204"/>
      <c r="I170" s="207"/>
      <c r="J170" s="218">
        <f>BK170</f>
        <v>0</v>
      </c>
      <c r="K170" s="204"/>
      <c r="L170" s="209"/>
      <c r="M170" s="210"/>
      <c r="N170" s="211"/>
      <c r="O170" s="211"/>
      <c r="P170" s="212">
        <f>SUM(P171:P173)</f>
        <v>0</v>
      </c>
      <c r="Q170" s="211"/>
      <c r="R170" s="212">
        <f>SUM(R171:R173)</f>
        <v>0</v>
      </c>
      <c r="S170" s="211"/>
      <c r="T170" s="213">
        <f>SUM(T171:T173)</f>
        <v>0</v>
      </c>
      <c r="AR170" s="214" t="s">
        <v>122</v>
      </c>
      <c r="AT170" s="215" t="s">
        <v>77</v>
      </c>
      <c r="AU170" s="215" t="s">
        <v>86</v>
      </c>
      <c r="AY170" s="214" t="s">
        <v>123</v>
      </c>
      <c r="BK170" s="216">
        <f>SUM(BK171:BK173)</f>
        <v>0</v>
      </c>
    </row>
    <row r="171" s="1" customFormat="1" ht="14.4" customHeight="1">
      <c r="B171" s="34"/>
      <c r="C171" s="219" t="s">
        <v>210</v>
      </c>
      <c r="D171" s="219" t="s">
        <v>126</v>
      </c>
      <c r="E171" s="220" t="s">
        <v>211</v>
      </c>
      <c r="F171" s="221" t="s">
        <v>212</v>
      </c>
      <c r="G171" s="222" t="s">
        <v>129</v>
      </c>
      <c r="H171" s="223">
        <v>2</v>
      </c>
      <c r="I171" s="224"/>
      <c r="J171" s="225">
        <f>ROUND(I171*H171,2)</f>
        <v>0</v>
      </c>
      <c r="K171" s="221" t="s">
        <v>130</v>
      </c>
      <c r="L171" s="39"/>
      <c r="M171" s="226" t="s">
        <v>1</v>
      </c>
      <c r="N171" s="227" t="s">
        <v>43</v>
      </c>
      <c r="O171" s="82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AR171" s="230" t="s">
        <v>131</v>
      </c>
      <c r="AT171" s="230" t="s">
        <v>126</v>
      </c>
      <c r="AU171" s="230" t="s">
        <v>88</v>
      </c>
      <c r="AY171" s="13" t="s">
        <v>123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3" t="s">
        <v>86</v>
      </c>
      <c r="BK171" s="231">
        <f>ROUND(I171*H171,2)</f>
        <v>0</v>
      </c>
      <c r="BL171" s="13" t="s">
        <v>131</v>
      </c>
      <c r="BM171" s="230" t="s">
        <v>213</v>
      </c>
    </row>
    <row r="172" s="1" customFormat="1">
      <c r="B172" s="34"/>
      <c r="C172" s="35"/>
      <c r="D172" s="232" t="s">
        <v>133</v>
      </c>
      <c r="E172" s="35"/>
      <c r="F172" s="233" t="s">
        <v>212</v>
      </c>
      <c r="G172" s="35"/>
      <c r="H172" s="35"/>
      <c r="I172" s="135"/>
      <c r="J172" s="35"/>
      <c r="K172" s="35"/>
      <c r="L172" s="39"/>
      <c r="M172" s="234"/>
      <c r="N172" s="82"/>
      <c r="O172" s="82"/>
      <c r="P172" s="82"/>
      <c r="Q172" s="82"/>
      <c r="R172" s="82"/>
      <c r="S172" s="82"/>
      <c r="T172" s="83"/>
      <c r="AT172" s="13" t="s">
        <v>133</v>
      </c>
      <c r="AU172" s="13" t="s">
        <v>88</v>
      </c>
    </row>
    <row r="173" s="1" customFormat="1">
      <c r="B173" s="34"/>
      <c r="C173" s="35"/>
      <c r="D173" s="232" t="s">
        <v>134</v>
      </c>
      <c r="E173" s="35"/>
      <c r="F173" s="235" t="s">
        <v>214</v>
      </c>
      <c r="G173" s="35"/>
      <c r="H173" s="35"/>
      <c r="I173" s="135"/>
      <c r="J173" s="35"/>
      <c r="K173" s="35"/>
      <c r="L173" s="39"/>
      <c r="M173" s="236"/>
      <c r="N173" s="237"/>
      <c r="O173" s="237"/>
      <c r="P173" s="237"/>
      <c r="Q173" s="237"/>
      <c r="R173" s="237"/>
      <c r="S173" s="237"/>
      <c r="T173" s="238"/>
      <c r="AT173" s="13" t="s">
        <v>134</v>
      </c>
      <c r="AU173" s="13" t="s">
        <v>88</v>
      </c>
    </row>
    <row r="174" s="1" customFormat="1" ht="6.96" customHeight="1">
      <c r="B174" s="57"/>
      <c r="C174" s="58"/>
      <c r="D174" s="58"/>
      <c r="E174" s="58"/>
      <c r="F174" s="58"/>
      <c r="G174" s="58"/>
      <c r="H174" s="58"/>
      <c r="I174" s="169"/>
      <c r="J174" s="58"/>
      <c r="K174" s="58"/>
      <c r="L174" s="39"/>
    </row>
  </sheetData>
  <sheetProtection sheet="1" autoFilter="0" formatColumns="0" formatRows="0" objects="1" scenarios="1" spinCount="100000" saltValue="JReVjOE74DDgSI9SVJNgT/2kRNErxq7VOtj/jrczfZ0adI8hCWUXJfttEeM0Ogbl8vjofmcoGMicWL+tjwVGEA==" hashValue="dt+N5mEVwIFlVljGriEOuLaCdHRzPPqYSixk5qzmAjniqXCne+I5l5gjCAVXrV+kcDqUGgtlXVmSBWIVJkkOaA==" algorithmName="SHA-512" password="CC35"/>
  <autoFilter ref="C121:K17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14" customWidth="1"/>
    <col min="2" max="2" width="1.43" customWidth="1"/>
    <col min="3" max="3" width="3.57" customWidth="1"/>
    <col min="4" max="4" width="3.71" customWidth="1"/>
    <col min="5" max="5" width="14.71" customWidth="1"/>
    <col min="6" max="6" width="43.57" customWidth="1"/>
    <col min="7" max="7" width="6" customWidth="1"/>
    <col min="8" max="8" width="9.86" customWidth="1"/>
    <col min="9" max="9" width="17.29" style="127" customWidth="1"/>
    <col min="10" max="10" width="17.29" customWidth="1"/>
    <col min="11" max="11" width="17.29" customWidth="1"/>
    <col min="12" max="12" width="8" customWidth="1"/>
    <col min="13" max="13" width="9.29" hidden="1" customWidth="1"/>
    <col min="14" max="14" width="9.14" hidden="1"/>
    <col min="15" max="15" width="12.14" hidden="1" customWidth="1"/>
    <col min="16" max="16" width="12.14" hidden="1" customWidth="1"/>
    <col min="17" max="17" width="12.14" hidden="1" customWidth="1"/>
    <col min="18" max="18" width="12.14" hidden="1" customWidth="1"/>
    <col min="19" max="19" width="12.14" hidden="1" customWidth="1"/>
    <col min="20" max="20" width="12.14" hidden="1" customWidth="1"/>
    <col min="21" max="21" width="14" hidden="1" customWidth="1"/>
    <col min="22" max="22" width="10.57" customWidth="1"/>
    <col min="23" max="23" width="14" customWidth="1"/>
    <col min="24" max="24" width="10.57" customWidth="1"/>
    <col min="25" max="25" width="12.86" customWidth="1"/>
    <col min="26" max="26" width="9.43" customWidth="1"/>
    <col min="27" max="27" width="12.86" customWidth="1"/>
    <col min="28" max="28" width="14" customWidth="1"/>
    <col min="29" max="29" width="9.43" customWidth="1"/>
    <col min="30" max="30" width="12.86" customWidth="1"/>
    <col min="31" max="31" width="14" customWidth="1"/>
    <col min="44" max="44" width="9.14" hidden="1"/>
    <col min="45" max="45" width="9.14" hidden="1"/>
    <col min="46" max="46" width="9.14" hidden="1"/>
    <col min="47" max="47" width="9.14" hidden="1"/>
    <col min="48" max="48" width="9.14" hidden="1"/>
    <col min="49" max="49" width="9.14" hidden="1"/>
    <col min="50" max="50" width="9.14" hidden="1"/>
    <col min="51" max="51" width="9.14" hidden="1"/>
    <col min="52" max="52" width="9.14" hidden="1"/>
    <col min="53" max="53" width="9.14" hidden="1"/>
    <col min="54" max="54" width="9.14" hidden="1"/>
    <col min="55" max="55" width="9.14" hidden="1"/>
    <col min="56" max="56" width="9.14" hidden="1"/>
    <col min="57" max="57" width="9.14" hidden="1"/>
    <col min="58" max="58" width="9.14" hidden="1"/>
    <col min="59" max="59" width="9.14" hidden="1"/>
    <col min="60" max="60" width="9.14" hidden="1"/>
    <col min="61" max="61" width="9.14" hidden="1"/>
    <col min="62" max="62" width="9.14" hidden="1"/>
    <col min="63" max="63" width="9.14" hidden="1"/>
    <col min="64" max="64" width="9.14" hidden="1"/>
    <col min="65" max="65" width="9.14" hidden="1"/>
  </cols>
  <sheetData>
    <row r="2" ht="36.96" customHeight="1">
      <c r="L2"/>
      <c r="AT2" s="13" t="s">
        <v>92</v>
      </c>
    </row>
    <row r="3" ht="6.96" customHeight="1">
      <c r="B3" s="128"/>
      <c r="C3" s="129"/>
      <c r="D3" s="129"/>
      <c r="E3" s="129"/>
      <c r="F3" s="129"/>
      <c r="G3" s="129"/>
      <c r="H3" s="129"/>
      <c r="I3" s="130"/>
      <c r="J3" s="129"/>
      <c r="K3" s="129"/>
      <c r="L3" s="16"/>
      <c r="AT3" s="13" t="s">
        <v>88</v>
      </c>
    </row>
    <row r="4" ht="24.96" customHeight="1">
      <c r="B4" s="16"/>
      <c r="D4" s="131" t="s">
        <v>93</v>
      </c>
      <c r="L4" s="16"/>
      <c r="M4" s="132" t="s">
        <v>10</v>
      </c>
      <c r="AT4" s="13" t="s">
        <v>4</v>
      </c>
    </row>
    <row r="5" ht="6.96" customHeight="1">
      <c r="B5" s="16"/>
      <c r="L5" s="16"/>
    </row>
    <row r="6" ht="12" customHeight="1">
      <c r="B6" s="16"/>
      <c r="D6" s="133" t="s">
        <v>16</v>
      </c>
      <c r="L6" s="16"/>
    </row>
    <row r="7" ht="14.4" customHeight="1">
      <c r="B7" s="16"/>
      <c r="E7" s="134" t="str">
        <f>'Rekapitulace stavby'!K6</f>
        <v>Propustek ev.č. P2 na MK přes místní potok v obci Hrádek u č.p. 43</v>
      </c>
      <c r="F7" s="133"/>
      <c r="G7" s="133"/>
      <c r="H7" s="133"/>
      <c r="L7" s="16"/>
    </row>
    <row r="8" s="1" customFormat="1" ht="12" customHeight="1">
      <c r="B8" s="39"/>
      <c r="D8" s="133" t="s">
        <v>94</v>
      </c>
      <c r="I8" s="135"/>
      <c r="L8" s="39"/>
    </row>
    <row r="9" s="1" customFormat="1" ht="36.96" customHeight="1">
      <c r="B9" s="39"/>
      <c r="E9" s="136" t="s">
        <v>215</v>
      </c>
      <c r="F9" s="1"/>
      <c r="G9" s="1"/>
      <c r="H9" s="1"/>
      <c r="I9" s="135"/>
      <c r="L9" s="39"/>
    </row>
    <row r="10" s="1" customFormat="1">
      <c r="B10" s="39"/>
      <c r="I10" s="135"/>
      <c r="L10" s="39"/>
    </row>
    <row r="11" s="1" customFormat="1" ht="12" customHeight="1">
      <c r="B11" s="39"/>
      <c r="D11" s="133" t="s">
        <v>18</v>
      </c>
      <c r="F11" s="137" t="s">
        <v>1</v>
      </c>
      <c r="I11" s="138" t="s">
        <v>19</v>
      </c>
      <c r="J11" s="137" t="s">
        <v>1</v>
      </c>
      <c r="L11" s="39"/>
    </row>
    <row r="12" s="1" customFormat="1" ht="12" customHeight="1">
      <c r="B12" s="39"/>
      <c r="D12" s="133" t="s">
        <v>20</v>
      </c>
      <c r="F12" s="137" t="s">
        <v>21</v>
      </c>
      <c r="I12" s="138" t="s">
        <v>22</v>
      </c>
      <c r="J12" s="139" t="str">
        <f>'Rekapitulace stavby'!AN8</f>
        <v>27. 2. 2019</v>
      </c>
      <c r="L12" s="39"/>
    </row>
    <row r="13" s="1" customFormat="1" ht="10.8" customHeight="1">
      <c r="B13" s="39"/>
      <c r="I13" s="135"/>
      <c r="L13" s="39"/>
    </row>
    <row r="14" s="1" customFormat="1" ht="12" customHeight="1">
      <c r="B14" s="39"/>
      <c r="D14" s="133" t="s">
        <v>24</v>
      </c>
      <c r="I14" s="138" t="s">
        <v>25</v>
      </c>
      <c r="J14" s="137" t="s">
        <v>1</v>
      </c>
      <c r="L14" s="39"/>
    </row>
    <row r="15" s="1" customFormat="1" ht="18" customHeight="1">
      <c r="B15" s="39"/>
      <c r="E15" s="137" t="s">
        <v>26</v>
      </c>
      <c r="I15" s="138" t="s">
        <v>27</v>
      </c>
      <c r="J15" s="137" t="s">
        <v>1</v>
      </c>
      <c r="L15" s="39"/>
    </row>
    <row r="16" s="1" customFormat="1" ht="6.96" customHeight="1">
      <c r="B16" s="39"/>
      <c r="I16" s="135"/>
      <c r="L16" s="39"/>
    </row>
    <row r="17" s="1" customFormat="1" ht="12" customHeight="1">
      <c r="B17" s="39"/>
      <c r="D17" s="133" t="s">
        <v>28</v>
      </c>
      <c r="I17" s="138" t="s">
        <v>25</v>
      </c>
      <c r="J17" s="29" t="str">
        <f>'Rekapitulace stavby'!AN13</f>
        <v>Vyplň údaj</v>
      </c>
      <c r="L17" s="39"/>
    </row>
    <row r="18" s="1" customFormat="1" ht="18" customHeight="1">
      <c r="B18" s="39"/>
      <c r="E18" s="29" t="str">
        <f>'Rekapitulace stavby'!E14</f>
        <v>Vyplň údaj</v>
      </c>
      <c r="F18" s="137"/>
      <c r="G18" s="137"/>
      <c r="H18" s="137"/>
      <c r="I18" s="138" t="s">
        <v>27</v>
      </c>
      <c r="J18" s="29" t="str">
        <f>'Rekapitulace stavby'!AN14</f>
        <v>Vyplň údaj</v>
      </c>
      <c r="L18" s="39"/>
    </row>
    <row r="19" s="1" customFormat="1" ht="6.96" customHeight="1">
      <c r="B19" s="39"/>
      <c r="I19" s="135"/>
      <c r="L19" s="39"/>
    </row>
    <row r="20" s="1" customFormat="1" ht="12" customHeight="1">
      <c r="B20" s="39"/>
      <c r="D20" s="133" t="s">
        <v>30</v>
      </c>
      <c r="I20" s="138" t="s">
        <v>25</v>
      </c>
      <c r="J20" s="137" t="s">
        <v>31</v>
      </c>
      <c r="L20" s="39"/>
    </row>
    <row r="21" s="1" customFormat="1" ht="18" customHeight="1">
      <c r="B21" s="39"/>
      <c r="E21" s="137" t="s">
        <v>32</v>
      </c>
      <c r="I21" s="138" t="s">
        <v>27</v>
      </c>
      <c r="J21" s="137" t="s">
        <v>33</v>
      </c>
      <c r="L21" s="39"/>
    </row>
    <row r="22" s="1" customFormat="1" ht="6.96" customHeight="1">
      <c r="B22" s="39"/>
      <c r="I22" s="135"/>
      <c r="L22" s="39"/>
    </row>
    <row r="23" s="1" customFormat="1" ht="12" customHeight="1">
      <c r="B23" s="39"/>
      <c r="D23" s="133" t="s">
        <v>35</v>
      </c>
      <c r="I23" s="138" t="s">
        <v>25</v>
      </c>
      <c r="J23" s="137" t="s">
        <v>1</v>
      </c>
      <c r="L23" s="39"/>
    </row>
    <row r="24" s="1" customFormat="1" ht="18" customHeight="1">
      <c r="B24" s="39"/>
      <c r="E24" s="137" t="s">
        <v>36</v>
      </c>
      <c r="I24" s="138" t="s">
        <v>27</v>
      </c>
      <c r="J24" s="137" t="s">
        <v>1</v>
      </c>
      <c r="L24" s="39"/>
    </row>
    <row r="25" s="1" customFormat="1" ht="6.96" customHeight="1">
      <c r="B25" s="39"/>
      <c r="I25" s="135"/>
      <c r="L25" s="39"/>
    </row>
    <row r="26" s="1" customFormat="1" ht="12" customHeight="1">
      <c r="B26" s="39"/>
      <c r="D26" s="133" t="s">
        <v>37</v>
      </c>
      <c r="I26" s="135"/>
      <c r="L26" s="39"/>
    </row>
    <row r="27" s="7" customFormat="1" ht="14.4" customHeight="1">
      <c r="B27" s="140"/>
      <c r="E27" s="141" t="s">
        <v>1</v>
      </c>
      <c r="F27" s="141"/>
      <c r="G27" s="141"/>
      <c r="H27" s="141"/>
      <c r="I27" s="142"/>
      <c r="L27" s="140"/>
    </row>
    <row r="28" s="1" customFormat="1" ht="6.96" customHeight="1">
      <c r="B28" s="39"/>
      <c r="I28" s="135"/>
      <c r="L28" s="39"/>
    </row>
    <row r="29" s="1" customFormat="1" ht="6.96" customHeight="1">
      <c r="B29" s="39"/>
      <c r="D29" s="74"/>
      <c r="E29" s="74"/>
      <c r="F29" s="74"/>
      <c r="G29" s="74"/>
      <c r="H29" s="74"/>
      <c r="I29" s="143"/>
      <c r="J29" s="74"/>
      <c r="K29" s="74"/>
      <c r="L29" s="39"/>
    </row>
    <row r="30" s="1" customFormat="1" ht="25.44" customHeight="1">
      <c r="B30" s="39"/>
      <c r="D30" s="144" t="s">
        <v>38</v>
      </c>
      <c r="I30" s="135"/>
      <c r="J30" s="145">
        <f>ROUND(J127, 2)</f>
        <v>0</v>
      </c>
      <c r="L30" s="39"/>
    </row>
    <row r="31" s="1" customFormat="1" ht="6.96" customHeight="1">
      <c r="B31" s="39"/>
      <c r="D31" s="74"/>
      <c r="E31" s="74"/>
      <c r="F31" s="74"/>
      <c r="G31" s="74"/>
      <c r="H31" s="74"/>
      <c r="I31" s="143"/>
      <c r="J31" s="74"/>
      <c r="K31" s="74"/>
      <c r="L31" s="39"/>
    </row>
    <row r="32" s="1" customFormat="1" ht="14.4" customHeight="1">
      <c r="B32" s="39"/>
      <c r="F32" s="146" t="s">
        <v>40</v>
      </c>
      <c r="I32" s="147" t="s">
        <v>39</v>
      </c>
      <c r="J32" s="146" t="s">
        <v>41</v>
      </c>
      <c r="L32" s="39"/>
    </row>
    <row r="33" s="1" customFormat="1" ht="14.4" customHeight="1">
      <c r="B33" s="39"/>
      <c r="D33" s="148" t="s">
        <v>42</v>
      </c>
      <c r="E33" s="133" t="s">
        <v>43</v>
      </c>
      <c r="F33" s="149">
        <f>ROUND((SUM(BE127:BE422)),  2)</f>
        <v>0</v>
      </c>
      <c r="I33" s="150">
        <v>0.20999999999999999</v>
      </c>
      <c r="J33" s="149">
        <f>ROUND(((SUM(BE127:BE422))*I33),  2)</f>
        <v>0</v>
      </c>
      <c r="L33" s="39"/>
    </row>
    <row r="34" s="1" customFormat="1" ht="14.4" customHeight="1">
      <c r="B34" s="39"/>
      <c r="E34" s="133" t="s">
        <v>44</v>
      </c>
      <c r="F34" s="149">
        <f>ROUND((SUM(BF127:BF422)),  2)</f>
        <v>0</v>
      </c>
      <c r="I34" s="150">
        <v>0.14999999999999999</v>
      </c>
      <c r="J34" s="149">
        <f>ROUND(((SUM(BF127:BF422))*I34),  2)</f>
        <v>0</v>
      </c>
      <c r="L34" s="39"/>
    </row>
    <row r="35" hidden="1" s="1" customFormat="1" ht="14.4" customHeight="1">
      <c r="B35" s="39"/>
      <c r="E35" s="133" t="s">
        <v>45</v>
      </c>
      <c r="F35" s="149">
        <f>ROUND((SUM(BG127:BG422)),  2)</f>
        <v>0</v>
      </c>
      <c r="I35" s="150">
        <v>0.20999999999999999</v>
      </c>
      <c r="J35" s="149">
        <f>0</f>
        <v>0</v>
      </c>
      <c r="L35" s="39"/>
    </row>
    <row r="36" hidden="1" s="1" customFormat="1" ht="14.4" customHeight="1">
      <c r="B36" s="39"/>
      <c r="E36" s="133" t="s">
        <v>46</v>
      </c>
      <c r="F36" s="149">
        <f>ROUND((SUM(BH127:BH422)),  2)</f>
        <v>0</v>
      </c>
      <c r="I36" s="150">
        <v>0.14999999999999999</v>
      </c>
      <c r="J36" s="149">
        <f>0</f>
        <v>0</v>
      </c>
      <c r="L36" s="39"/>
    </row>
    <row r="37" hidden="1" s="1" customFormat="1" ht="14.4" customHeight="1">
      <c r="B37" s="39"/>
      <c r="E37" s="133" t="s">
        <v>47</v>
      </c>
      <c r="F37" s="149">
        <f>ROUND((SUM(BI127:BI422)),  2)</f>
        <v>0</v>
      </c>
      <c r="I37" s="150">
        <v>0</v>
      </c>
      <c r="J37" s="149">
        <f>0</f>
        <v>0</v>
      </c>
      <c r="L37" s="39"/>
    </row>
    <row r="38" s="1" customFormat="1" ht="6.96" customHeight="1">
      <c r="B38" s="39"/>
      <c r="I38" s="135"/>
      <c r="L38" s="39"/>
    </row>
    <row r="39" s="1" customFormat="1" ht="25.44" customHeight="1">
      <c r="B39" s="39"/>
      <c r="C39" s="151"/>
      <c r="D39" s="152" t="s">
        <v>48</v>
      </c>
      <c r="E39" s="153"/>
      <c r="F39" s="153"/>
      <c r="G39" s="154" t="s">
        <v>49</v>
      </c>
      <c r="H39" s="155" t="s">
        <v>50</v>
      </c>
      <c r="I39" s="156"/>
      <c r="J39" s="157">
        <f>SUM(J30:J37)</f>
        <v>0</v>
      </c>
      <c r="K39" s="158"/>
      <c r="L39" s="39"/>
    </row>
    <row r="40" s="1" customFormat="1" ht="14.4" customHeight="1">
      <c r="B40" s="39"/>
      <c r="I40" s="135"/>
      <c r="L40" s="39"/>
    </row>
    <row r="41" ht="14.4" customHeight="1">
      <c r="B41" s="16"/>
      <c r="L41" s="16"/>
    </row>
    <row r="42" ht="14.4" customHeight="1">
      <c r="B42" s="16"/>
      <c r="L42" s="16"/>
    </row>
    <row r="43" ht="14.4" customHeight="1">
      <c r="B43" s="16"/>
      <c r="L43" s="16"/>
    </row>
    <row r="44" ht="14.4" customHeight="1">
      <c r="B44" s="16"/>
      <c r="L44" s="16"/>
    </row>
    <row r="45" ht="14.4" customHeight="1">
      <c r="B45" s="16"/>
      <c r="L45" s="16"/>
    </row>
    <row r="46" ht="14.4" customHeight="1">
      <c r="B46" s="16"/>
      <c r="L46" s="16"/>
    </row>
    <row r="47" ht="14.4" customHeight="1">
      <c r="B47" s="16"/>
      <c r="L47" s="16"/>
    </row>
    <row r="48" ht="14.4" customHeight="1">
      <c r="B48" s="16"/>
      <c r="L48" s="16"/>
    </row>
    <row r="49" ht="14.4" customHeight="1">
      <c r="B49" s="16"/>
      <c r="L49" s="16"/>
    </row>
    <row r="50" s="1" customFormat="1" ht="14.4" customHeight="1">
      <c r="B50" s="39"/>
      <c r="D50" s="159" t="s">
        <v>51</v>
      </c>
      <c r="E50" s="160"/>
      <c r="F50" s="160"/>
      <c r="G50" s="159" t="s">
        <v>52</v>
      </c>
      <c r="H50" s="160"/>
      <c r="I50" s="161"/>
      <c r="J50" s="160"/>
      <c r="K50" s="160"/>
      <c r="L50" s="3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1" customFormat="1">
      <c r="B61" s="39"/>
      <c r="D61" s="162" t="s">
        <v>53</v>
      </c>
      <c r="E61" s="163"/>
      <c r="F61" s="164" t="s">
        <v>54</v>
      </c>
      <c r="G61" s="162" t="s">
        <v>53</v>
      </c>
      <c r="H61" s="163"/>
      <c r="I61" s="165"/>
      <c r="J61" s="166" t="s">
        <v>54</v>
      </c>
      <c r="K61" s="163"/>
      <c r="L61" s="39"/>
    </row>
    <row r="62">
      <c r="B62" s="16"/>
      <c r="L62" s="16"/>
    </row>
    <row r="63">
      <c r="B63" s="16"/>
      <c r="L63" s="16"/>
    </row>
    <row r="64">
      <c r="B64" s="16"/>
      <c r="L64" s="16"/>
    </row>
    <row r="65" s="1" customFormat="1">
      <c r="B65" s="39"/>
      <c r="D65" s="159" t="s">
        <v>55</v>
      </c>
      <c r="E65" s="160"/>
      <c r="F65" s="160"/>
      <c r="G65" s="159" t="s">
        <v>56</v>
      </c>
      <c r="H65" s="160"/>
      <c r="I65" s="161"/>
      <c r="J65" s="160"/>
      <c r="K65" s="160"/>
      <c r="L65" s="39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1" customFormat="1">
      <c r="B76" s="39"/>
      <c r="D76" s="162" t="s">
        <v>53</v>
      </c>
      <c r="E76" s="163"/>
      <c r="F76" s="164" t="s">
        <v>54</v>
      </c>
      <c r="G76" s="162" t="s">
        <v>53</v>
      </c>
      <c r="H76" s="163"/>
      <c r="I76" s="165"/>
      <c r="J76" s="166" t="s">
        <v>54</v>
      </c>
      <c r="K76" s="163"/>
      <c r="L76" s="39"/>
    </row>
    <row r="77" s="1" customFormat="1" ht="14.4" customHeight="1">
      <c r="B77" s="167"/>
      <c r="C77" s="168"/>
      <c r="D77" s="168"/>
      <c r="E77" s="168"/>
      <c r="F77" s="168"/>
      <c r="G77" s="168"/>
      <c r="H77" s="168"/>
      <c r="I77" s="169"/>
      <c r="J77" s="168"/>
      <c r="K77" s="168"/>
      <c r="L77" s="39"/>
    </row>
    <row r="81" s="1" customFormat="1" ht="6.96" customHeight="1">
      <c r="B81" s="170"/>
      <c r="C81" s="171"/>
      <c r="D81" s="171"/>
      <c r="E81" s="171"/>
      <c r="F81" s="171"/>
      <c r="G81" s="171"/>
      <c r="H81" s="171"/>
      <c r="I81" s="172"/>
      <c r="J81" s="171"/>
      <c r="K81" s="171"/>
      <c r="L81" s="39"/>
    </row>
    <row r="82" s="1" customFormat="1" ht="24.96" customHeight="1">
      <c r="B82" s="34"/>
      <c r="C82" s="19" t="s">
        <v>96</v>
      </c>
      <c r="D82" s="35"/>
      <c r="E82" s="35"/>
      <c r="F82" s="35"/>
      <c r="G82" s="35"/>
      <c r="H82" s="35"/>
      <c r="I82" s="135"/>
      <c r="J82" s="35"/>
      <c r="K82" s="35"/>
      <c r="L82" s="39"/>
    </row>
    <row r="83" s="1" customFormat="1" ht="6.96" customHeight="1">
      <c r="B83" s="34"/>
      <c r="C83" s="35"/>
      <c r="D83" s="35"/>
      <c r="E83" s="35"/>
      <c r="F83" s="35"/>
      <c r="G83" s="35"/>
      <c r="H83" s="35"/>
      <c r="I83" s="135"/>
      <c r="J83" s="35"/>
      <c r="K83" s="35"/>
      <c r="L83" s="39"/>
    </row>
    <row r="84" s="1" customFormat="1" ht="12" customHeight="1">
      <c r="B84" s="34"/>
      <c r="C84" s="28" t="s">
        <v>16</v>
      </c>
      <c r="D84" s="35"/>
      <c r="E84" s="35"/>
      <c r="F84" s="35"/>
      <c r="G84" s="35"/>
      <c r="H84" s="35"/>
      <c r="I84" s="135"/>
      <c r="J84" s="35"/>
      <c r="K84" s="35"/>
      <c r="L84" s="39"/>
    </row>
    <row r="85" s="1" customFormat="1" ht="14.4" customHeight="1">
      <c r="B85" s="34"/>
      <c r="C85" s="35"/>
      <c r="D85" s="35"/>
      <c r="E85" s="173" t="str">
        <f>E7</f>
        <v>Propustek ev.č. P2 na MK přes místní potok v obci Hrádek u č.p. 43</v>
      </c>
      <c r="F85" s="28"/>
      <c r="G85" s="28"/>
      <c r="H85" s="28"/>
      <c r="I85" s="135"/>
      <c r="J85" s="35"/>
      <c r="K85" s="35"/>
      <c r="L85" s="39"/>
    </row>
    <row r="86" s="1" customFormat="1" ht="12" customHeight="1">
      <c r="B86" s="34"/>
      <c r="C86" s="28" t="s">
        <v>94</v>
      </c>
      <c r="D86" s="35"/>
      <c r="E86" s="35"/>
      <c r="F86" s="35"/>
      <c r="G86" s="35"/>
      <c r="H86" s="35"/>
      <c r="I86" s="135"/>
      <c r="J86" s="35"/>
      <c r="K86" s="35"/>
      <c r="L86" s="39"/>
    </row>
    <row r="87" s="1" customFormat="1" ht="14.4" customHeight="1">
      <c r="B87" s="34"/>
      <c r="C87" s="35"/>
      <c r="D87" s="35"/>
      <c r="E87" s="67" t="str">
        <f>E9</f>
        <v>SO - SO - Propustek ev.č. P2</v>
      </c>
      <c r="F87" s="35"/>
      <c r="G87" s="35"/>
      <c r="H87" s="35"/>
      <c r="I87" s="135"/>
      <c r="J87" s="35"/>
      <c r="K87" s="35"/>
      <c r="L87" s="39"/>
    </row>
    <row r="88" s="1" customFormat="1" ht="6.96" customHeight="1">
      <c r="B88" s="34"/>
      <c r="C88" s="35"/>
      <c r="D88" s="35"/>
      <c r="E88" s="35"/>
      <c r="F88" s="35"/>
      <c r="G88" s="35"/>
      <c r="H88" s="35"/>
      <c r="I88" s="135"/>
      <c r="J88" s="35"/>
      <c r="K88" s="35"/>
      <c r="L88" s="39"/>
    </row>
    <row r="89" s="1" customFormat="1" ht="12" customHeight="1">
      <c r="B89" s="34"/>
      <c r="C89" s="28" t="s">
        <v>20</v>
      </c>
      <c r="D89" s="35"/>
      <c r="E89" s="35"/>
      <c r="F89" s="23" t="str">
        <f>F12</f>
        <v xml:space="preserve"> </v>
      </c>
      <c r="G89" s="35"/>
      <c r="H89" s="35"/>
      <c r="I89" s="138" t="s">
        <v>22</v>
      </c>
      <c r="J89" s="70" t="str">
        <f>IF(J12="","",J12)</f>
        <v>27. 2. 2019</v>
      </c>
      <c r="K89" s="35"/>
      <c r="L89" s="39"/>
    </row>
    <row r="90" s="1" customFormat="1" ht="6.96" customHeight="1">
      <c r="B90" s="34"/>
      <c r="C90" s="35"/>
      <c r="D90" s="35"/>
      <c r="E90" s="35"/>
      <c r="F90" s="35"/>
      <c r="G90" s="35"/>
      <c r="H90" s="35"/>
      <c r="I90" s="135"/>
      <c r="J90" s="35"/>
      <c r="K90" s="35"/>
      <c r="L90" s="39"/>
    </row>
    <row r="91" s="1" customFormat="1" ht="40.8" customHeight="1">
      <c r="B91" s="34"/>
      <c r="C91" s="28" t="s">
        <v>24</v>
      </c>
      <c r="D91" s="35"/>
      <c r="E91" s="35"/>
      <c r="F91" s="23" t="str">
        <f>E15</f>
        <v>Strojírny a stavby Třinec, a.s.</v>
      </c>
      <c r="G91" s="35"/>
      <c r="H91" s="35"/>
      <c r="I91" s="138" t="s">
        <v>30</v>
      </c>
      <c r="J91" s="32" t="str">
        <f>E21</f>
        <v>Ing. Pavel Kurečka MOSTY s.r.o.</v>
      </c>
      <c r="K91" s="35"/>
      <c r="L91" s="39"/>
    </row>
    <row r="92" s="1" customFormat="1" ht="15.6" customHeight="1">
      <c r="B92" s="34"/>
      <c r="C92" s="28" t="s">
        <v>28</v>
      </c>
      <c r="D92" s="35"/>
      <c r="E92" s="35"/>
      <c r="F92" s="23" t="str">
        <f>IF(E18="","",E18)</f>
        <v>Vyplň údaj</v>
      </c>
      <c r="G92" s="35"/>
      <c r="H92" s="35"/>
      <c r="I92" s="138" t="s">
        <v>35</v>
      </c>
      <c r="J92" s="32" t="str">
        <f>E24</f>
        <v>Kurečková</v>
      </c>
      <c r="K92" s="35"/>
      <c r="L92" s="39"/>
    </row>
    <row r="93" s="1" customFormat="1" ht="10.32" customHeight="1">
      <c r="B93" s="34"/>
      <c r="C93" s="35"/>
      <c r="D93" s="35"/>
      <c r="E93" s="35"/>
      <c r="F93" s="35"/>
      <c r="G93" s="35"/>
      <c r="H93" s="35"/>
      <c r="I93" s="135"/>
      <c r="J93" s="35"/>
      <c r="K93" s="35"/>
      <c r="L93" s="39"/>
    </row>
    <row r="94" s="1" customFormat="1" ht="29.28" customHeight="1">
      <c r="B94" s="34"/>
      <c r="C94" s="174" t="s">
        <v>97</v>
      </c>
      <c r="D94" s="175"/>
      <c r="E94" s="175"/>
      <c r="F94" s="175"/>
      <c r="G94" s="175"/>
      <c r="H94" s="175"/>
      <c r="I94" s="176"/>
      <c r="J94" s="177" t="s">
        <v>98</v>
      </c>
      <c r="K94" s="175"/>
      <c r="L94" s="39"/>
    </row>
    <row r="95" s="1" customFormat="1" ht="10.32" customHeight="1">
      <c r="B95" s="34"/>
      <c r="C95" s="35"/>
      <c r="D95" s="35"/>
      <c r="E95" s="35"/>
      <c r="F95" s="35"/>
      <c r="G95" s="35"/>
      <c r="H95" s="35"/>
      <c r="I95" s="135"/>
      <c r="J95" s="35"/>
      <c r="K95" s="35"/>
      <c r="L95" s="39"/>
    </row>
    <row r="96" s="1" customFormat="1" ht="22.8" customHeight="1">
      <c r="B96" s="34"/>
      <c r="C96" s="178" t="s">
        <v>99</v>
      </c>
      <c r="D96" s="35"/>
      <c r="E96" s="35"/>
      <c r="F96" s="35"/>
      <c r="G96" s="35"/>
      <c r="H96" s="35"/>
      <c r="I96" s="135"/>
      <c r="J96" s="101">
        <f>J127</f>
        <v>0</v>
      </c>
      <c r="K96" s="35"/>
      <c r="L96" s="39"/>
      <c r="AU96" s="13" t="s">
        <v>100</v>
      </c>
    </row>
    <row r="97" s="8" customFormat="1" ht="24.96" customHeight="1">
      <c r="B97" s="179"/>
      <c r="C97" s="180"/>
      <c r="D97" s="181" t="s">
        <v>216</v>
      </c>
      <c r="E97" s="182"/>
      <c r="F97" s="182"/>
      <c r="G97" s="182"/>
      <c r="H97" s="182"/>
      <c r="I97" s="183"/>
      <c r="J97" s="184">
        <f>J128</f>
        <v>0</v>
      </c>
      <c r="K97" s="180"/>
      <c r="L97" s="185"/>
    </row>
    <row r="98" s="9" customFormat="1" ht="19.92" customHeight="1">
      <c r="B98" s="186"/>
      <c r="C98" s="187"/>
      <c r="D98" s="188" t="s">
        <v>217</v>
      </c>
      <c r="E98" s="189"/>
      <c r="F98" s="189"/>
      <c r="G98" s="189"/>
      <c r="H98" s="189"/>
      <c r="I98" s="190"/>
      <c r="J98" s="191">
        <f>J129</f>
        <v>0</v>
      </c>
      <c r="K98" s="187"/>
      <c r="L98" s="192"/>
    </row>
    <row r="99" s="9" customFormat="1" ht="19.92" customHeight="1">
      <c r="B99" s="186"/>
      <c r="C99" s="187"/>
      <c r="D99" s="188" t="s">
        <v>218</v>
      </c>
      <c r="E99" s="189"/>
      <c r="F99" s="189"/>
      <c r="G99" s="189"/>
      <c r="H99" s="189"/>
      <c r="I99" s="190"/>
      <c r="J99" s="191">
        <f>J182</f>
        <v>0</v>
      </c>
      <c r="K99" s="187"/>
      <c r="L99" s="192"/>
    </row>
    <row r="100" s="9" customFormat="1" ht="19.92" customHeight="1">
      <c r="B100" s="186"/>
      <c r="C100" s="187"/>
      <c r="D100" s="188" t="s">
        <v>219</v>
      </c>
      <c r="E100" s="189"/>
      <c r="F100" s="189"/>
      <c r="G100" s="189"/>
      <c r="H100" s="189"/>
      <c r="I100" s="190"/>
      <c r="J100" s="191">
        <f>J183</f>
        <v>0</v>
      </c>
      <c r="K100" s="187"/>
      <c r="L100" s="192"/>
    </row>
    <row r="101" s="9" customFormat="1" ht="19.92" customHeight="1">
      <c r="B101" s="186"/>
      <c r="C101" s="187"/>
      <c r="D101" s="188" t="s">
        <v>220</v>
      </c>
      <c r="E101" s="189"/>
      <c r="F101" s="189"/>
      <c r="G101" s="189"/>
      <c r="H101" s="189"/>
      <c r="I101" s="190"/>
      <c r="J101" s="191">
        <f>J220</f>
        <v>0</v>
      </c>
      <c r="K101" s="187"/>
      <c r="L101" s="192"/>
    </row>
    <row r="102" s="9" customFormat="1" ht="19.92" customHeight="1">
      <c r="B102" s="186"/>
      <c r="C102" s="187"/>
      <c r="D102" s="188" t="s">
        <v>221</v>
      </c>
      <c r="E102" s="189"/>
      <c r="F102" s="189"/>
      <c r="G102" s="189"/>
      <c r="H102" s="189"/>
      <c r="I102" s="190"/>
      <c r="J102" s="191">
        <f>J247</f>
        <v>0</v>
      </c>
      <c r="K102" s="187"/>
      <c r="L102" s="192"/>
    </row>
    <row r="103" s="9" customFormat="1" ht="19.92" customHeight="1">
      <c r="B103" s="186"/>
      <c r="C103" s="187"/>
      <c r="D103" s="188" t="s">
        <v>222</v>
      </c>
      <c r="E103" s="189"/>
      <c r="F103" s="189"/>
      <c r="G103" s="189"/>
      <c r="H103" s="189"/>
      <c r="I103" s="190"/>
      <c r="J103" s="191">
        <f>J271</f>
        <v>0</v>
      </c>
      <c r="K103" s="187"/>
      <c r="L103" s="192"/>
    </row>
    <row r="104" s="9" customFormat="1" ht="19.92" customHeight="1">
      <c r="B104" s="186"/>
      <c r="C104" s="187"/>
      <c r="D104" s="188" t="s">
        <v>223</v>
      </c>
      <c r="E104" s="189"/>
      <c r="F104" s="189"/>
      <c r="G104" s="189"/>
      <c r="H104" s="189"/>
      <c r="I104" s="190"/>
      <c r="J104" s="191">
        <f>J284</f>
        <v>0</v>
      </c>
      <c r="K104" s="187"/>
      <c r="L104" s="192"/>
    </row>
    <row r="105" s="9" customFormat="1" ht="19.92" customHeight="1">
      <c r="B105" s="186"/>
      <c r="C105" s="187"/>
      <c r="D105" s="188" t="s">
        <v>224</v>
      </c>
      <c r="E105" s="189"/>
      <c r="F105" s="189"/>
      <c r="G105" s="189"/>
      <c r="H105" s="189"/>
      <c r="I105" s="190"/>
      <c r="J105" s="191">
        <f>J392</f>
        <v>0</v>
      </c>
      <c r="K105" s="187"/>
      <c r="L105" s="192"/>
    </row>
    <row r="106" s="8" customFormat="1" ht="24.96" customHeight="1">
      <c r="B106" s="179"/>
      <c r="C106" s="180"/>
      <c r="D106" s="181" t="s">
        <v>225</v>
      </c>
      <c r="E106" s="182"/>
      <c r="F106" s="182"/>
      <c r="G106" s="182"/>
      <c r="H106" s="182"/>
      <c r="I106" s="183"/>
      <c r="J106" s="184">
        <f>J411</f>
        <v>0</v>
      </c>
      <c r="K106" s="180"/>
      <c r="L106" s="185"/>
    </row>
    <row r="107" s="9" customFormat="1" ht="19.92" customHeight="1">
      <c r="B107" s="186"/>
      <c r="C107" s="187"/>
      <c r="D107" s="188" t="s">
        <v>226</v>
      </c>
      <c r="E107" s="189"/>
      <c r="F107" s="189"/>
      <c r="G107" s="189"/>
      <c r="H107" s="189"/>
      <c r="I107" s="190"/>
      <c r="J107" s="191">
        <f>J412</f>
        <v>0</v>
      </c>
      <c r="K107" s="187"/>
      <c r="L107" s="192"/>
    </row>
    <row r="108" s="1" customFormat="1" ht="21.84" customHeight="1">
      <c r="B108" s="34"/>
      <c r="C108" s="35"/>
      <c r="D108" s="35"/>
      <c r="E108" s="35"/>
      <c r="F108" s="35"/>
      <c r="G108" s="35"/>
      <c r="H108" s="35"/>
      <c r="I108" s="135"/>
      <c r="J108" s="35"/>
      <c r="K108" s="35"/>
      <c r="L108" s="39"/>
    </row>
    <row r="109" s="1" customFormat="1" ht="6.96" customHeight="1">
      <c r="B109" s="57"/>
      <c r="C109" s="58"/>
      <c r="D109" s="58"/>
      <c r="E109" s="58"/>
      <c r="F109" s="58"/>
      <c r="G109" s="58"/>
      <c r="H109" s="58"/>
      <c r="I109" s="169"/>
      <c r="J109" s="58"/>
      <c r="K109" s="58"/>
      <c r="L109" s="39"/>
    </row>
    <row r="113" s="1" customFormat="1" ht="6.96" customHeight="1">
      <c r="B113" s="59"/>
      <c r="C113" s="60"/>
      <c r="D113" s="60"/>
      <c r="E113" s="60"/>
      <c r="F113" s="60"/>
      <c r="G113" s="60"/>
      <c r="H113" s="60"/>
      <c r="I113" s="172"/>
      <c r="J113" s="60"/>
      <c r="K113" s="60"/>
      <c r="L113" s="39"/>
    </row>
    <row r="114" s="1" customFormat="1" ht="24.96" customHeight="1">
      <c r="B114" s="34"/>
      <c r="C114" s="19" t="s">
        <v>107</v>
      </c>
      <c r="D114" s="35"/>
      <c r="E114" s="35"/>
      <c r="F114" s="35"/>
      <c r="G114" s="35"/>
      <c r="H114" s="35"/>
      <c r="I114" s="135"/>
      <c r="J114" s="35"/>
      <c r="K114" s="35"/>
      <c r="L114" s="39"/>
    </row>
    <row r="115" s="1" customFormat="1" ht="6.96" customHeight="1">
      <c r="B115" s="34"/>
      <c r="C115" s="35"/>
      <c r="D115" s="35"/>
      <c r="E115" s="35"/>
      <c r="F115" s="35"/>
      <c r="G115" s="35"/>
      <c r="H115" s="35"/>
      <c r="I115" s="135"/>
      <c r="J115" s="35"/>
      <c r="K115" s="35"/>
      <c r="L115" s="39"/>
    </row>
    <row r="116" s="1" customFormat="1" ht="12" customHeight="1">
      <c r="B116" s="34"/>
      <c r="C116" s="28" t="s">
        <v>16</v>
      </c>
      <c r="D116" s="35"/>
      <c r="E116" s="35"/>
      <c r="F116" s="35"/>
      <c r="G116" s="35"/>
      <c r="H116" s="35"/>
      <c r="I116" s="135"/>
      <c r="J116" s="35"/>
      <c r="K116" s="35"/>
      <c r="L116" s="39"/>
    </row>
    <row r="117" s="1" customFormat="1" ht="14.4" customHeight="1">
      <c r="B117" s="34"/>
      <c r="C117" s="35"/>
      <c r="D117" s="35"/>
      <c r="E117" s="173" t="str">
        <f>E7</f>
        <v>Propustek ev.č. P2 na MK přes místní potok v obci Hrádek u č.p. 43</v>
      </c>
      <c r="F117" s="28"/>
      <c r="G117" s="28"/>
      <c r="H117" s="28"/>
      <c r="I117" s="135"/>
      <c r="J117" s="35"/>
      <c r="K117" s="35"/>
      <c r="L117" s="39"/>
    </row>
    <row r="118" s="1" customFormat="1" ht="12" customHeight="1">
      <c r="B118" s="34"/>
      <c r="C118" s="28" t="s">
        <v>94</v>
      </c>
      <c r="D118" s="35"/>
      <c r="E118" s="35"/>
      <c r="F118" s="35"/>
      <c r="G118" s="35"/>
      <c r="H118" s="35"/>
      <c r="I118" s="135"/>
      <c r="J118" s="35"/>
      <c r="K118" s="35"/>
      <c r="L118" s="39"/>
    </row>
    <row r="119" s="1" customFormat="1" ht="14.4" customHeight="1">
      <c r="B119" s="34"/>
      <c r="C119" s="35"/>
      <c r="D119" s="35"/>
      <c r="E119" s="67" t="str">
        <f>E9</f>
        <v>SO - SO - Propustek ev.č. P2</v>
      </c>
      <c r="F119" s="35"/>
      <c r="G119" s="35"/>
      <c r="H119" s="35"/>
      <c r="I119" s="135"/>
      <c r="J119" s="35"/>
      <c r="K119" s="35"/>
      <c r="L119" s="39"/>
    </row>
    <row r="120" s="1" customFormat="1" ht="6.96" customHeight="1">
      <c r="B120" s="34"/>
      <c r="C120" s="35"/>
      <c r="D120" s="35"/>
      <c r="E120" s="35"/>
      <c r="F120" s="35"/>
      <c r="G120" s="35"/>
      <c r="H120" s="35"/>
      <c r="I120" s="135"/>
      <c r="J120" s="35"/>
      <c r="K120" s="35"/>
      <c r="L120" s="39"/>
    </row>
    <row r="121" s="1" customFormat="1" ht="12" customHeight="1">
      <c r="B121" s="34"/>
      <c r="C121" s="28" t="s">
        <v>20</v>
      </c>
      <c r="D121" s="35"/>
      <c r="E121" s="35"/>
      <c r="F121" s="23" t="str">
        <f>F12</f>
        <v xml:space="preserve"> </v>
      </c>
      <c r="G121" s="35"/>
      <c r="H121" s="35"/>
      <c r="I121" s="138" t="s">
        <v>22</v>
      </c>
      <c r="J121" s="70" t="str">
        <f>IF(J12="","",J12)</f>
        <v>27. 2. 2019</v>
      </c>
      <c r="K121" s="35"/>
      <c r="L121" s="39"/>
    </row>
    <row r="122" s="1" customFormat="1" ht="6.96" customHeight="1">
      <c r="B122" s="34"/>
      <c r="C122" s="35"/>
      <c r="D122" s="35"/>
      <c r="E122" s="35"/>
      <c r="F122" s="35"/>
      <c r="G122" s="35"/>
      <c r="H122" s="35"/>
      <c r="I122" s="135"/>
      <c r="J122" s="35"/>
      <c r="K122" s="35"/>
      <c r="L122" s="39"/>
    </row>
    <row r="123" s="1" customFormat="1" ht="40.8" customHeight="1">
      <c r="B123" s="34"/>
      <c r="C123" s="28" t="s">
        <v>24</v>
      </c>
      <c r="D123" s="35"/>
      <c r="E123" s="35"/>
      <c r="F123" s="23" t="str">
        <f>E15</f>
        <v>Strojírny a stavby Třinec, a.s.</v>
      </c>
      <c r="G123" s="35"/>
      <c r="H123" s="35"/>
      <c r="I123" s="138" t="s">
        <v>30</v>
      </c>
      <c r="J123" s="32" t="str">
        <f>E21</f>
        <v>Ing. Pavel Kurečka MOSTY s.r.o.</v>
      </c>
      <c r="K123" s="35"/>
      <c r="L123" s="39"/>
    </row>
    <row r="124" s="1" customFormat="1" ht="15.6" customHeight="1">
      <c r="B124" s="34"/>
      <c r="C124" s="28" t="s">
        <v>28</v>
      </c>
      <c r="D124" s="35"/>
      <c r="E124" s="35"/>
      <c r="F124" s="23" t="str">
        <f>IF(E18="","",E18)</f>
        <v>Vyplň údaj</v>
      </c>
      <c r="G124" s="35"/>
      <c r="H124" s="35"/>
      <c r="I124" s="138" t="s">
        <v>35</v>
      </c>
      <c r="J124" s="32" t="str">
        <f>E24</f>
        <v>Kurečková</v>
      </c>
      <c r="K124" s="35"/>
      <c r="L124" s="39"/>
    </row>
    <row r="125" s="1" customFormat="1" ht="10.32" customHeight="1">
      <c r="B125" s="34"/>
      <c r="C125" s="35"/>
      <c r="D125" s="35"/>
      <c r="E125" s="35"/>
      <c r="F125" s="35"/>
      <c r="G125" s="35"/>
      <c r="H125" s="35"/>
      <c r="I125" s="135"/>
      <c r="J125" s="35"/>
      <c r="K125" s="35"/>
      <c r="L125" s="39"/>
    </row>
    <row r="126" s="10" customFormat="1" ht="29.28" customHeight="1">
      <c r="B126" s="193"/>
      <c r="C126" s="194" t="s">
        <v>108</v>
      </c>
      <c r="D126" s="195" t="s">
        <v>63</v>
      </c>
      <c r="E126" s="195" t="s">
        <v>59</v>
      </c>
      <c r="F126" s="195" t="s">
        <v>60</v>
      </c>
      <c r="G126" s="195" t="s">
        <v>109</v>
      </c>
      <c r="H126" s="195" t="s">
        <v>110</v>
      </c>
      <c r="I126" s="196" t="s">
        <v>111</v>
      </c>
      <c r="J126" s="195" t="s">
        <v>98</v>
      </c>
      <c r="K126" s="197" t="s">
        <v>112</v>
      </c>
      <c r="L126" s="198"/>
      <c r="M126" s="91" t="s">
        <v>1</v>
      </c>
      <c r="N126" s="92" t="s">
        <v>42</v>
      </c>
      <c r="O126" s="92" t="s">
        <v>113</v>
      </c>
      <c r="P126" s="92" t="s">
        <v>114</v>
      </c>
      <c r="Q126" s="92" t="s">
        <v>115</v>
      </c>
      <c r="R126" s="92" t="s">
        <v>116</v>
      </c>
      <c r="S126" s="92" t="s">
        <v>117</v>
      </c>
      <c r="T126" s="93" t="s">
        <v>118</v>
      </c>
    </row>
    <row r="127" s="1" customFormat="1" ht="22.8" customHeight="1">
      <c r="B127" s="34"/>
      <c r="C127" s="98" t="s">
        <v>119</v>
      </c>
      <c r="D127" s="35"/>
      <c r="E127" s="35"/>
      <c r="F127" s="35"/>
      <c r="G127" s="35"/>
      <c r="H127" s="35"/>
      <c r="I127" s="135"/>
      <c r="J127" s="199">
        <f>BK127</f>
        <v>0</v>
      </c>
      <c r="K127" s="35"/>
      <c r="L127" s="39"/>
      <c r="M127" s="94"/>
      <c r="N127" s="95"/>
      <c r="O127" s="95"/>
      <c r="P127" s="200">
        <f>P128+P411</f>
        <v>0</v>
      </c>
      <c r="Q127" s="95"/>
      <c r="R127" s="200">
        <f>R128+R411</f>
        <v>50.842381714959998</v>
      </c>
      <c r="S127" s="95"/>
      <c r="T127" s="201">
        <f>T128+T411</f>
        <v>124.75563199999999</v>
      </c>
      <c r="AT127" s="13" t="s">
        <v>77</v>
      </c>
      <c r="AU127" s="13" t="s">
        <v>100</v>
      </c>
      <c r="BK127" s="202">
        <f>BK128+BK411</f>
        <v>0</v>
      </c>
    </row>
    <row r="128" s="11" customFormat="1" ht="25.92" customHeight="1">
      <c r="B128" s="203"/>
      <c r="C128" s="204"/>
      <c r="D128" s="205" t="s">
        <v>77</v>
      </c>
      <c r="E128" s="206" t="s">
        <v>227</v>
      </c>
      <c r="F128" s="206" t="s">
        <v>228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P129+P182+P183+P220+P247+P271+P284+P392</f>
        <v>0</v>
      </c>
      <c r="Q128" s="211"/>
      <c r="R128" s="212">
        <f>R129+R182+R183+R220+R247+R271+R284+R392</f>
        <v>50.829036046959999</v>
      </c>
      <c r="S128" s="211"/>
      <c r="T128" s="213">
        <f>T129+T182+T183+T220+T247+T271+T284+T392</f>
        <v>124.75563199999999</v>
      </c>
      <c r="AR128" s="214" t="s">
        <v>86</v>
      </c>
      <c r="AT128" s="215" t="s">
        <v>77</v>
      </c>
      <c r="AU128" s="215" t="s">
        <v>78</v>
      </c>
      <c r="AY128" s="214" t="s">
        <v>123</v>
      </c>
      <c r="BK128" s="216">
        <f>BK129+BK182+BK183+BK220+BK247+BK271+BK284+BK392</f>
        <v>0</v>
      </c>
    </row>
    <row r="129" s="11" customFormat="1" ht="22.8" customHeight="1">
      <c r="B129" s="203"/>
      <c r="C129" s="204"/>
      <c r="D129" s="205" t="s">
        <v>77</v>
      </c>
      <c r="E129" s="217" t="s">
        <v>86</v>
      </c>
      <c r="F129" s="217" t="s">
        <v>229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SUM(P130:P181)</f>
        <v>0</v>
      </c>
      <c r="Q129" s="211"/>
      <c r="R129" s="212">
        <f>SUM(R130:R181)</f>
        <v>12.343857999999999</v>
      </c>
      <c r="S129" s="211"/>
      <c r="T129" s="213">
        <f>SUM(T130:T181)</f>
        <v>64.217699999999994</v>
      </c>
      <c r="AR129" s="214" t="s">
        <v>86</v>
      </c>
      <c r="AT129" s="215" t="s">
        <v>77</v>
      </c>
      <c r="AU129" s="215" t="s">
        <v>86</v>
      </c>
      <c r="AY129" s="214" t="s">
        <v>123</v>
      </c>
      <c r="BK129" s="216">
        <f>SUM(BK130:BK181)</f>
        <v>0</v>
      </c>
    </row>
    <row r="130" s="1" customFormat="1" ht="21.6" customHeight="1">
      <c r="B130" s="34"/>
      <c r="C130" s="219" t="s">
        <v>86</v>
      </c>
      <c r="D130" s="219" t="s">
        <v>126</v>
      </c>
      <c r="E130" s="220" t="s">
        <v>230</v>
      </c>
      <c r="F130" s="221" t="s">
        <v>231</v>
      </c>
      <c r="G130" s="222" t="s">
        <v>232</v>
      </c>
      <c r="H130" s="223">
        <v>37.899999999999999</v>
      </c>
      <c r="I130" s="224"/>
      <c r="J130" s="225">
        <f>ROUND(I130*H130,2)</f>
        <v>0</v>
      </c>
      <c r="K130" s="221" t="s">
        <v>130</v>
      </c>
      <c r="L130" s="39"/>
      <c r="M130" s="226" t="s">
        <v>1</v>
      </c>
      <c r="N130" s="227" t="s">
        <v>43</v>
      </c>
      <c r="O130" s="82"/>
      <c r="P130" s="228">
        <f>O130*H130</f>
        <v>0</v>
      </c>
      <c r="Q130" s="228">
        <v>0</v>
      </c>
      <c r="R130" s="228">
        <f>Q130*H130</f>
        <v>0</v>
      </c>
      <c r="S130" s="228">
        <v>0.75</v>
      </c>
      <c r="T130" s="229">
        <f>S130*H130</f>
        <v>28.424999999999997</v>
      </c>
      <c r="AR130" s="230" t="s">
        <v>145</v>
      </c>
      <c r="AT130" s="230" t="s">
        <v>126</v>
      </c>
      <c r="AU130" s="230" t="s">
        <v>88</v>
      </c>
      <c r="AY130" s="13" t="s">
        <v>123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3" t="s">
        <v>86</v>
      </c>
      <c r="BK130" s="231">
        <f>ROUND(I130*H130,2)</f>
        <v>0</v>
      </c>
      <c r="BL130" s="13" t="s">
        <v>145</v>
      </c>
      <c r="BM130" s="230" t="s">
        <v>233</v>
      </c>
    </row>
    <row r="131" s="1" customFormat="1">
      <c r="B131" s="34"/>
      <c r="C131" s="35"/>
      <c r="D131" s="232" t="s">
        <v>133</v>
      </c>
      <c r="E131" s="35"/>
      <c r="F131" s="233" t="s">
        <v>234</v>
      </c>
      <c r="G131" s="35"/>
      <c r="H131" s="35"/>
      <c r="I131" s="135"/>
      <c r="J131" s="35"/>
      <c r="K131" s="35"/>
      <c r="L131" s="39"/>
      <c r="M131" s="234"/>
      <c r="N131" s="82"/>
      <c r="O131" s="82"/>
      <c r="P131" s="82"/>
      <c r="Q131" s="82"/>
      <c r="R131" s="82"/>
      <c r="S131" s="82"/>
      <c r="T131" s="83"/>
      <c r="AT131" s="13" t="s">
        <v>133</v>
      </c>
      <c r="AU131" s="13" t="s">
        <v>88</v>
      </c>
    </row>
    <row r="132" s="1" customFormat="1">
      <c r="B132" s="34"/>
      <c r="C132" s="35"/>
      <c r="D132" s="232" t="s">
        <v>134</v>
      </c>
      <c r="E132" s="35"/>
      <c r="F132" s="235" t="s">
        <v>235</v>
      </c>
      <c r="G132" s="35"/>
      <c r="H132" s="35"/>
      <c r="I132" s="135"/>
      <c r="J132" s="35"/>
      <c r="K132" s="35"/>
      <c r="L132" s="39"/>
      <c r="M132" s="234"/>
      <c r="N132" s="82"/>
      <c r="O132" s="82"/>
      <c r="P132" s="82"/>
      <c r="Q132" s="82"/>
      <c r="R132" s="82"/>
      <c r="S132" s="82"/>
      <c r="T132" s="83"/>
      <c r="AT132" s="13" t="s">
        <v>134</v>
      </c>
      <c r="AU132" s="13" t="s">
        <v>88</v>
      </c>
    </row>
    <row r="133" s="1" customFormat="1" ht="21.6" customHeight="1">
      <c r="B133" s="34"/>
      <c r="C133" s="219" t="s">
        <v>88</v>
      </c>
      <c r="D133" s="219" t="s">
        <v>126</v>
      </c>
      <c r="E133" s="220" t="s">
        <v>236</v>
      </c>
      <c r="F133" s="221" t="s">
        <v>237</v>
      </c>
      <c r="G133" s="222" t="s">
        <v>232</v>
      </c>
      <c r="H133" s="223">
        <v>37.899999999999999</v>
      </c>
      <c r="I133" s="224"/>
      <c r="J133" s="225">
        <f>ROUND(I133*H133,2)</f>
        <v>0</v>
      </c>
      <c r="K133" s="221" t="s">
        <v>130</v>
      </c>
      <c r="L133" s="39"/>
      <c r="M133" s="226" t="s">
        <v>1</v>
      </c>
      <c r="N133" s="227" t="s">
        <v>43</v>
      </c>
      <c r="O133" s="82"/>
      <c r="P133" s="228">
        <f>O133*H133</f>
        <v>0</v>
      </c>
      <c r="Q133" s="228">
        <v>0</v>
      </c>
      <c r="R133" s="228">
        <f>Q133*H133</f>
        <v>0</v>
      </c>
      <c r="S133" s="228">
        <v>0.70899999999999996</v>
      </c>
      <c r="T133" s="229">
        <f>S133*H133</f>
        <v>26.871099999999998</v>
      </c>
      <c r="AR133" s="230" t="s">
        <v>145</v>
      </c>
      <c r="AT133" s="230" t="s">
        <v>126</v>
      </c>
      <c r="AU133" s="230" t="s">
        <v>88</v>
      </c>
      <c r="AY133" s="13" t="s">
        <v>123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3" t="s">
        <v>86</v>
      </c>
      <c r="BK133" s="231">
        <f>ROUND(I133*H133,2)</f>
        <v>0</v>
      </c>
      <c r="BL133" s="13" t="s">
        <v>145</v>
      </c>
      <c r="BM133" s="230" t="s">
        <v>238</v>
      </c>
    </row>
    <row r="134" s="1" customFormat="1">
      <c r="B134" s="34"/>
      <c r="C134" s="35"/>
      <c r="D134" s="232" t="s">
        <v>133</v>
      </c>
      <c r="E134" s="35"/>
      <c r="F134" s="233" t="s">
        <v>239</v>
      </c>
      <c r="G134" s="35"/>
      <c r="H134" s="35"/>
      <c r="I134" s="135"/>
      <c r="J134" s="35"/>
      <c r="K134" s="35"/>
      <c r="L134" s="39"/>
      <c r="M134" s="234"/>
      <c r="N134" s="82"/>
      <c r="O134" s="82"/>
      <c r="P134" s="82"/>
      <c r="Q134" s="82"/>
      <c r="R134" s="82"/>
      <c r="S134" s="82"/>
      <c r="T134" s="83"/>
      <c r="AT134" s="13" t="s">
        <v>133</v>
      </c>
      <c r="AU134" s="13" t="s">
        <v>88</v>
      </c>
    </row>
    <row r="135" s="1" customFormat="1">
      <c r="B135" s="34"/>
      <c r="C135" s="35"/>
      <c r="D135" s="232" t="s">
        <v>134</v>
      </c>
      <c r="E135" s="35"/>
      <c r="F135" s="235" t="s">
        <v>240</v>
      </c>
      <c r="G135" s="35"/>
      <c r="H135" s="35"/>
      <c r="I135" s="135"/>
      <c r="J135" s="35"/>
      <c r="K135" s="35"/>
      <c r="L135" s="39"/>
      <c r="M135" s="234"/>
      <c r="N135" s="82"/>
      <c r="O135" s="82"/>
      <c r="P135" s="82"/>
      <c r="Q135" s="82"/>
      <c r="R135" s="82"/>
      <c r="S135" s="82"/>
      <c r="T135" s="83"/>
      <c r="AT135" s="13" t="s">
        <v>134</v>
      </c>
      <c r="AU135" s="13" t="s">
        <v>88</v>
      </c>
    </row>
    <row r="136" s="1" customFormat="1" ht="21.6" customHeight="1">
      <c r="B136" s="34"/>
      <c r="C136" s="219" t="s">
        <v>140</v>
      </c>
      <c r="D136" s="219" t="s">
        <v>126</v>
      </c>
      <c r="E136" s="220" t="s">
        <v>241</v>
      </c>
      <c r="F136" s="221" t="s">
        <v>242</v>
      </c>
      <c r="G136" s="222" t="s">
        <v>232</v>
      </c>
      <c r="H136" s="223">
        <v>69.700000000000003</v>
      </c>
      <c r="I136" s="224"/>
      <c r="J136" s="225">
        <f>ROUND(I136*H136,2)</f>
        <v>0</v>
      </c>
      <c r="K136" s="221" t="s">
        <v>130</v>
      </c>
      <c r="L136" s="39"/>
      <c r="M136" s="226" t="s">
        <v>1</v>
      </c>
      <c r="N136" s="227" t="s">
        <v>43</v>
      </c>
      <c r="O136" s="82"/>
      <c r="P136" s="228">
        <f>O136*H136</f>
        <v>0</v>
      </c>
      <c r="Q136" s="228">
        <v>5.0000000000000002E-05</v>
      </c>
      <c r="R136" s="228">
        <f>Q136*H136</f>
        <v>0.0034850000000000003</v>
      </c>
      <c r="S136" s="228">
        <v>0.128</v>
      </c>
      <c r="T136" s="229">
        <f>S136*H136</f>
        <v>8.9215999999999998</v>
      </c>
      <c r="AR136" s="230" t="s">
        <v>145</v>
      </c>
      <c r="AT136" s="230" t="s">
        <v>126</v>
      </c>
      <c r="AU136" s="230" t="s">
        <v>88</v>
      </c>
      <c r="AY136" s="13" t="s">
        <v>123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3" t="s">
        <v>86</v>
      </c>
      <c r="BK136" s="231">
        <f>ROUND(I136*H136,2)</f>
        <v>0</v>
      </c>
      <c r="BL136" s="13" t="s">
        <v>145</v>
      </c>
      <c r="BM136" s="230" t="s">
        <v>243</v>
      </c>
    </row>
    <row r="137" s="1" customFormat="1">
      <c r="B137" s="34"/>
      <c r="C137" s="35"/>
      <c r="D137" s="232" t="s">
        <v>133</v>
      </c>
      <c r="E137" s="35"/>
      <c r="F137" s="233" t="s">
        <v>244</v>
      </c>
      <c r="G137" s="35"/>
      <c r="H137" s="35"/>
      <c r="I137" s="135"/>
      <c r="J137" s="35"/>
      <c r="K137" s="35"/>
      <c r="L137" s="39"/>
      <c r="M137" s="234"/>
      <c r="N137" s="82"/>
      <c r="O137" s="82"/>
      <c r="P137" s="82"/>
      <c r="Q137" s="82"/>
      <c r="R137" s="82"/>
      <c r="S137" s="82"/>
      <c r="T137" s="83"/>
      <c r="AT137" s="13" t="s">
        <v>133</v>
      </c>
      <c r="AU137" s="13" t="s">
        <v>88</v>
      </c>
    </row>
    <row r="138" s="1" customFormat="1">
      <c r="B138" s="34"/>
      <c r="C138" s="35"/>
      <c r="D138" s="232" t="s">
        <v>134</v>
      </c>
      <c r="E138" s="35"/>
      <c r="F138" s="235" t="s">
        <v>245</v>
      </c>
      <c r="G138" s="35"/>
      <c r="H138" s="35"/>
      <c r="I138" s="135"/>
      <c r="J138" s="35"/>
      <c r="K138" s="35"/>
      <c r="L138" s="39"/>
      <c r="M138" s="234"/>
      <c r="N138" s="82"/>
      <c r="O138" s="82"/>
      <c r="P138" s="82"/>
      <c r="Q138" s="82"/>
      <c r="R138" s="82"/>
      <c r="S138" s="82"/>
      <c r="T138" s="83"/>
      <c r="AT138" s="13" t="s">
        <v>134</v>
      </c>
      <c r="AU138" s="13" t="s">
        <v>88</v>
      </c>
    </row>
    <row r="139" s="1" customFormat="1" ht="21.6" customHeight="1">
      <c r="B139" s="34"/>
      <c r="C139" s="219" t="s">
        <v>145</v>
      </c>
      <c r="D139" s="219" t="s">
        <v>126</v>
      </c>
      <c r="E139" s="220" t="s">
        <v>246</v>
      </c>
      <c r="F139" s="221" t="s">
        <v>247</v>
      </c>
      <c r="G139" s="222" t="s">
        <v>182</v>
      </c>
      <c r="H139" s="223">
        <v>48</v>
      </c>
      <c r="I139" s="224"/>
      <c r="J139" s="225">
        <f>ROUND(I139*H139,2)</f>
        <v>0</v>
      </c>
      <c r="K139" s="221" t="s">
        <v>130</v>
      </c>
      <c r="L139" s="39"/>
      <c r="M139" s="226" t="s">
        <v>1</v>
      </c>
      <c r="N139" s="227" t="s">
        <v>43</v>
      </c>
      <c r="O139" s="82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AR139" s="230" t="s">
        <v>145</v>
      </c>
      <c r="AT139" s="230" t="s">
        <v>126</v>
      </c>
      <c r="AU139" s="230" t="s">
        <v>88</v>
      </c>
      <c r="AY139" s="13" t="s">
        <v>123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3" t="s">
        <v>86</v>
      </c>
      <c r="BK139" s="231">
        <f>ROUND(I139*H139,2)</f>
        <v>0</v>
      </c>
      <c r="BL139" s="13" t="s">
        <v>145</v>
      </c>
      <c r="BM139" s="230" t="s">
        <v>248</v>
      </c>
    </row>
    <row r="140" s="1" customFormat="1">
      <c r="B140" s="34"/>
      <c r="C140" s="35"/>
      <c r="D140" s="232" t="s">
        <v>133</v>
      </c>
      <c r="E140" s="35"/>
      <c r="F140" s="233" t="s">
        <v>249</v>
      </c>
      <c r="G140" s="35"/>
      <c r="H140" s="35"/>
      <c r="I140" s="135"/>
      <c r="J140" s="35"/>
      <c r="K140" s="35"/>
      <c r="L140" s="39"/>
      <c r="M140" s="234"/>
      <c r="N140" s="82"/>
      <c r="O140" s="82"/>
      <c r="P140" s="82"/>
      <c r="Q140" s="82"/>
      <c r="R140" s="82"/>
      <c r="S140" s="82"/>
      <c r="T140" s="83"/>
      <c r="AT140" s="13" t="s">
        <v>133</v>
      </c>
      <c r="AU140" s="13" t="s">
        <v>88</v>
      </c>
    </row>
    <row r="141" s="1" customFormat="1">
      <c r="B141" s="34"/>
      <c r="C141" s="35"/>
      <c r="D141" s="232" t="s">
        <v>134</v>
      </c>
      <c r="E141" s="35"/>
      <c r="F141" s="235" t="s">
        <v>250</v>
      </c>
      <c r="G141" s="35"/>
      <c r="H141" s="35"/>
      <c r="I141" s="135"/>
      <c r="J141" s="35"/>
      <c r="K141" s="35"/>
      <c r="L141" s="39"/>
      <c r="M141" s="234"/>
      <c r="N141" s="82"/>
      <c r="O141" s="82"/>
      <c r="P141" s="82"/>
      <c r="Q141" s="82"/>
      <c r="R141" s="82"/>
      <c r="S141" s="82"/>
      <c r="T141" s="83"/>
      <c r="AT141" s="13" t="s">
        <v>134</v>
      </c>
      <c r="AU141" s="13" t="s">
        <v>88</v>
      </c>
    </row>
    <row r="142" s="1" customFormat="1" ht="21.6" customHeight="1">
      <c r="B142" s="34"/>
      <c r="C142" s="219" t="s">
        <v>122</v>
      </c>
      <c r="D142" s="219" t="s">
        <v>126</v>
      </c>
      <c r="E142" s="220" t="s">
        <v>251</v>
      </c>
      <c r="F142" s="221" t="s">
        <v>252</v>
      </c>
      <c r="G142" s="222" t="s">
        <v>253</v>
      </c>
      <c r="H142" s="223">
        <v>2.98</v>
      </c>
      <c r="I142" s="224"/>
      <c r="J142" s="225">
        <f>ROUND(I142*H142,2)</f>
        <v>0</v>
      </c>
      <c r="K142" s="221" t="s">
        <v>130</v>
      </c>
      <c r="L142" s="39"/>
      <c r="M142" s="226" t="s">
        <v>1</v>
      </c>
      <c r="N142" s="227" t="s">
        <v>43</v>
      </c>
      <c r="O142" s="82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AR142" s="230" t="s">
        <v>145</v>
      </c>
      <c r="AT142" s="230" t="s">
        <v>126</v>
      </c>
      <c r="AU142" s="230" t="s">
        <v>88</v>
      </c>
      <c r="AY142" s="13" t="s">
        <v>123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3" t="s">
        <v>86</v>
      </c>
      <c r="BK142" s="231">
        <f>ROUND(I142*H142,2)</f>
        <v>0</v>
      </c>
      <c r="BL142" s="13" t="s">
        <v>145</v>
      </c>
      <c r="BM142" s="230" t="s">
        <v>254</v>
      </c>
    </row>
    <row r="143" s="1" customFormat="1">
      <c r="B143" s="34"/>
      <c r="C143" s="35"/>
      <c r="D143" s="232" t="s">
        <v>133</v>
      </c>
      <c r="E143" s="35"/>
      <c r="F143" s="233" t="s">
        <v>255</v>
      </c>
      <c r="G143" s="35"/>
      <c r="H143" s="35"/>
      <c r="I143" s="135"/>
      <c r="J143" s="35"/>
      <c r="K143" s="35"/>
      <c r="L143" s="39"/>
      <c r="M143" s="234"/>
      <c r="N143" s="82"/>
      <c r="O143" s="82"/>
      <c r="P143" s="82"/>
      <c r="Q143" s="82"/>
      <c r="R143" s="82"/>
      <c r="S143" s="82"/>
      <c r="T143" s="83"/>
      <c r="AT143" s="13" t="s">
        <v>133</v>
      </c>
      <c r="AU143" s="13" t="s">
        <v>88</v>
      </c>
    </row>
    <row r="144" s="1" customFormat="1">
      <c r="B144" s="34"/>
      <c r="C144" s="35"/>
      <c r="D144" s="232" t="s">
        <v>134</v>
      </c>
      <c r="E144" s="35"/>
      <c r="F144" s="235" t="s">
        <v>256</v>
      </c>
      <c r="G144" s="35"/>
      <c r="H144" s="35"/>
      <c r="I144" s="135"/>
      <c r="J144" s="35"/>
      <c r="K144" s="35"/>
      <c r="L144" s="39"/>
      <c r="M144" s="234"/>
      <c r="N144" s="82"/>
      <c r="O144" s="82"/>
      <c r="P144" s="82"/>
      <c r="Q144" s="82"/>
      <c r="R144" s="82"/>
      <c r="S144" s="82"/>
      <c r="T144" s="83"/>
      <c r="AT144" s="13" t="s">
        <v>134</v>
      </c>
      <c r="AU144" s="13" t="s">
        <v>88</v>
      </c>
    </row>
    <row r="145" s="1" customFormat="1" ht="21.6" customHeight="1">
      <c r="B145" s="34"/>
      <c r="C145" s="219" t="s">
        <v>158</v>
      </c>
      <c r="D145" s="219" t="s">
        <v>126</v>
      </c>
      <c r="E145" s="220" t="s">
        <v>257</v>
      </c>
      <c r="F145" s="221" t="s">
        <v>258</v>
      </c>
      <c r="G145" s="222" t="s">
        <v>253</v>
      </c>
      <c r="H145" s="223">
        <v>5.54</v>
      </c>
      <c r="I145" s="224"/>
      <c r="J145" s="225">
        <f>ROUND(I145*H145,2)</f>
        <v>0</v>
      </c>
      <c r="K145" s="221" t="s">
        <v>130</v>
      </c>
      <c r="L145" s="39"/>
      <c r="M145" s="226" t="s">
        <v>1</v>
      </c>
      <c r="N145" s="227" t="s">
        <v>43</v>
      </c>
      <c r="O145" s="82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AR145" s="230" t="s">
        <v>145</v>
      </c>
      <c r="AT145" s="230" t="s">
        <v>126</v>
      </c>
      <c r="AU145" s="230" t="s">
        <v>88</v>
      </c>
      <c r="AY145" s="13" t="s">
        <v>123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3" t="s">
        <v>86</v>
      </c>
      <c r="BK145" s="231">
        <f>ROUND(I145*H145,2)</f>
        <v>0</v>
      </c>
      <c r="BL145" s="13" t="s">
        <v>145</v>
      </c>
      <c r="BM145" s="230" t="s">
        <v>259</v>
      </c>
    </row>
    <row r="146" s="1" customFormat="1">
      <c r="B146" s="34"/>
      <c r="C146" s="35"/>
      <c r="D146" s="232" t="s">
        <v>133</v>
      </c>
      <c r="E146" s="35"/>
      <c r="F146" s="233" t="s">
        <v>260</v>
      </c>
      <c r="G146" s="35"/>
      <c r="H146" s="35"/>
      <c r="I146" s="135"/>
      <c r="J146" s="35"/>
      <c r="K146" s="35"/>
      <c r="L146" s="39"/>
      <c r="M146" s="234"/>
      <c r="N146" s="82"/>
      <c r="O146" s="82"/>
      <c r="P146" s="82"/>
      <c r="Q146" s="82"/>
      <c r="R146" s="82"/>
      <c r="S146" s="82"/>
      <c r="T146" s="83"/>
      <c r="AT146" s="13" t="s">
        <v>133</v>
      </c>
      <c r="AU146" s="13" t="s">
        <v>88</v>
      </c>
    </row>
    <row r="147" s="1" customFormat="1">
      <c r="B147" s="34"/>
      <c r="C147" s="35"/>
      <c r="D147" s="232" t="s">
        <v>134</v>
      </c>
      <c r="E147" s="35"/>
      <c r="F147" s="235" t="s">
        <v>261</v>
      </c>
      <c r="G147" s="35"/>
      <c r="H147" s="35"/>
      <c r="I147" s="135"/>
      <c r="J147" s="35"/>
      <c r="K147" s="35"/>
      <c r="L147" s="39"/>
      <c r="M147" s="234"/>
      <c r="N147" s="82"/>
      <c r="O147" s="82"/>
      <c r="P147" s="82"/>
      <c r="Q147" s="82"/>
      <c r="R147" s="82"/>
      <c r="S147" s="82"/>
      <c r="T147" s="83"/>
      <c r="AT147" s="13" t="s">
        <v>134</v>
      </c>
      <c r="AU147" s="13" t="s">
        <v>88</v>
      </c>
    </row>
    <row r="148" s="1" customFormat="1" ht="21.6" customHeight="1">
      <c r="B148" s="34"/>
      <c r="C148" s="219" t="s">
        <v>162</v>
      </c>
      <c r="D148" s="219" t="s">
        <v>126</v>
      </c>
      <c r="E148" s="220" t="s">
        <v>262</v>
      </c>
      <c r="F148" s="221" t="s">
        <v>263</v>
      </c>
      <c r="G148" s="222" t="s">
        <v>253</v>
      </c>
      <c r="H148" s="223">
        <v>3.25</v>
      </c>
      <c r="I148" s="224"/>
      <c r="J148" s="225">
        <f>ROUND(I148*H148,2)</f>
        <v>0</v>
      </c>
      <c r="K148" s="221" t="s">
        <v>130</v>
      </c>
      <c r="L148" s="39"/>
      <c r="M148" s="226" t="s">
        <v>1</v>
      </c>
      <c r="N148" s="227" t="s">
        <v>43</v>
      </c>
      <c r="O148" s="82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AR148" s="230" t="s">
        <v>145</v>
      </c>
      <c r="AT148" s="230" t="s">
        <v>126</v>
      </c>
      <c r="AU148" s="230" t="s">
        <v>88</v>
      </c>
      <c r="AY148" s="13" t="s">
        <v>123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3" t="s">
        <v>86</v>
      </c>
      <c r="BK148" s="231">
        <f>ROUND(I148*H148,2)</f>
        <v>0</v>
      </c>
      <c r="BL148" s="13" t="s">
        <v>145</v>
      </c>
      <c r="BM148" s="230" t="s">
        <v>264</v>
      </c>
    </row>
    <row r="149" s="1" customFormat="1">
      <c r="B149" s="34"/>
      <c r="C149" s="35"/>
      <c r="D149" s="232" t="s">
        <v>133</v>
      </c>
      <c r="E149" s="35"/>
      <c r="F149" s="233" t="s">
        <v>265</v>
      </c>
      <c r="G149" s="35"/>
      <c r="H149" s="35"/>
      <c r="I149" s="135"/>
      <c r="J149" s="35"/>
      <c r="K149" s="35"/>
      <c r="L149" s="39"/>
      <c r="M149" s="234"/>
      <c r="N149" s="82"/>
      <c r="O149" s="82"/>
      <c r="P149" s="82"/>
      <c r="Q149" s="82"/>
      <c r="R149" s="82"/>
      <c r="S149" s="82"/>
      <c r="T149" s="83"/>
      <c r="AT149" s="13" t="s">
        <v>133</v>
      </c>
      <c r="AU149" s="13" t="s">
        <v>88</v>
      </c>
    </row>
    <row r="150" s="1" customFormat="1">
      <c r="B150" s="34"/>
      <c r="C150" s="35"/>
      <c r="D150" s="232" t="s">
        <v>134</v>
      </c>
      <c r="E150" s="35"/>
      <c r="F150" s="235" t="s">
        <v>266</v>
      </c>
      <c r="G150" s="35"/>
      <c r="H150" s="35"/>
      <c r="I150" s="135"/>
      <c r="J150" s="35"/>
      <c r="K150" s="35"/>
      <c r="L150" s="39"/>
      <c r="M150" s="234"/>
      <c r="N150" s="82"/>
      <c r="O150" s="82"/>
      <c r="P150" s="82"/>
      <c r="Q150" s="82"/>
      <c r="R150" s="82"/>
      <c r="S150" s="82"/>
      <c r="T150" s="83"/>
      <c r="AT150" s="13" t="s">
        <v>134</v>
      </c>
      <c r="AU150" s="13" t="s">
        <v>88</v>
      </c>
    </row>
    <row r="151" s="1" customFormat="1" ht="21.6" customHeight="1">
      <c r="B151" s="34"/>
      <c r="C151" s="219" t="s">
        <v>168</v>
      </c>
      <c r="D151" s="219" t="s">
        <v>126</v>
      </c>
      <c r="E151" s="220" t="s">
        <v>267</v>
      </c>
      <c r="F151" s="221" t="s">
        <v>268</v>
      </c>
      <c r="G151" s="222" t="s">
        <v>253</v>
      </c>
      <c r="H151" s="223">
        <v>2</v>
      </c>
      <c r="I151" s="224"/>
      <c r="J151" s="225">
        <f>ROUND(I151*H151,2)</f>
        <v>0</v>
      </c>
      <c r="K151" s="221" t="s">
        <v>130</v>
      </c>
      <c r="L151" s="39"/>
      <c r="M151" s="226" t="s">
        <v>1</v>
      </c>
      <c r="N151" s="227" t="s">
        <v>43</v>
      </c>
      <c r="O151" s="82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AR151" s="230" t="s">
        <v>145</v>
      </c>
      <c r="AT151" s="230" t="s">
        <v>126</v>
      </c>
      <c r="AU151" s="230" t="s">
        <v>88</v>
      </c>
      <c r="AY151" s="13" t="s">
        <v>123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3" t="s">
        <v>86</v>
      </c>
      <c r="BK151" s="231">
        <f>ROUND(I151*H151,2)</f>
        <v>0</v>
      </c>
      <c r="BL151" s="13" t="s">
        <v>145</v>
      </c>
      <c r="BM151" s="230" t="s">
        <v>269</v>
      </c>
    </row>
    <row r="152" s="1" customFormat="1">
      <c r="B152" s="34"/>
      <c r="C152" s="35"/>
      <c r="D152" s="232" t="s">
        <v>133</v>
      </c>
      <c r="E152" s="35"/>
      <c r="F152" s="233" t="s">
        <v>270</v>
      </c>
      <c r="G152" s="35"/>
      <c r="H152" s="35"/>
      <c r="I152" s="135"/>
      <c r="J152" s="35"/>
      <c r="K152" s="35"/>
      <c r="L152" s="39"/>
      <c r="M152" s="234"/>
      <c r="N152" s="82"/>
      <c r="O152" s="82"/>
      <c r="P152" s="82"/>
      <c r="Q152" s="82"/>
      <c r="R152" s="82"/>
      <c r="S152" s="82"/>
      <c r="T152" s="83"/>
      <c r="AT152" s="13" t="s">
        <v>133</v>
      </c>
      <c r="AU152" s="13" t="s">
        <v>88</v>
      </c>
    </row>
    <row r="153" s="1" customFormat="1">
      <c r="B153" s="34"/>
      <c r="C153" s="35"/>
      <c r="D153" s="232" t="s">
        <v>134</v>
      </c>
      <c r="E153" s="35"/>
      <c r="F153" s="235" t="s">
        <v>271</v>
      </c>
      <c r="G153" s="35"/>
      <c r="H153" s="35"/>
      <c r="I153" s="135"/>
      <c r="J153" s="35"/>
      <c r="K153" s="35"/>
      <c r="L153" s="39"/>
      <c r="M153" s="234"/>
      <c r="N153" s="82"/>
      <c r="O153" s="82"/>
      <c r="P153" s="82"/>
      <c r="Q153" s="82"/>
      <c r="R153" s="82"/>
      <c r="S153" s="82"/>
      <c r="T153" s="83"/>
      <c r="AT153" s="13" t="s">
        <v>134</v>
      </c>
      <c r="AU153" s="13" t="s">
        <v>88</v>
      </c>
    </row>
    <row r="154" s="1" customFormat="1" ht="21.6" customHeight="1">
      <c r="B154" s="34"/>
      <c r="C154" s="219" t="s">
        <v>172</v>
      </c>
      <c r="D154" s="219" t="s">
        <v>126</v>
      </c>
      <c r="E154" s="220" t="s">
        <v>272</v>
      </c>
      <c r="F154" s="221" t="s">
        <v>273</v>
      </c>
      <c r="G154" s="222" t="s">
        <v>253</v>
      </c>
      <c r="H154" s="223">
        <v>15.44</v>
      </c>
      <c r="I154" s="224"/>
      <c r="J154" s="225">
        <f>ROUND(I154*H154,2)</f>
        <v>0</v>
      </c>
      <c r="K154" s="221" t="s">
        <v>130</v>
      </c>
      <c r="L154" s="39"/>
      <c r="M154" s="226" t="s">
        <v>1</v>
      </c>
      <c r="N154" s="227" t="s">
        <v>43</v>
      </c>
      <c r="O154" s="8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AR154" s="230" t="s">
        <v>145</v>
      </c>
      <c r="AT154" s="230" t="s">
        <v>126</v>
      </c>
      <c r="AU154" s="230" t="s">
        <v>88</v>
      </c>
      <c r="AY154" s="13" t="s">
        <v>123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3" t="s">
        <v>86</v>
      </c>
      <c r="BK154" s="231">
        <f>ROUND(I154*H154,2)</f>
        <v>0</v>
      </c>
      <c r="BL154" s="13" t="s">
        <v>145</v>
      </c>
      <c r="BM154" s="230" t="s">
        <v>274</v>
      </c>
    </row>
    <row r="155" s="1" customFormat="1">
      <c r="B155" s="34"/>
      <c r="C155" s="35"/>
      <c r="D155" s="232" t="s">
        <v>133</v>
      </c>
      <c r="E155" s="35"/>
      <c r="F155" s="233" t="s">
        <v>275</v>
      </c>
      <c r="G155" s="35"/>
      <c r="H155" s="35"/>
      <c r="I155" s="135"/>
      <c r="J155" s="35"/>
      <c r="K155" s="35"/>
      <c r="L155" s="39"/>
      <c r="M155" s="234"/>
      <c r="N155" s="82"/>
      <c r="O155" s="82"/>
      <c r="P155" s="82"/>
      <c r="Q155" s="82"/>
      <c r="R155" s="82"/>
      <c r="S155" s="82"/>
      <c r="T155" s="83"/>
      <c r="AT155" s="13" t="s">
        <v>133</v>
      </c>
      <c r="AU155" s="13" t="s">
        <v>88</v>
      </c>
    </row>
    <row r="156" s="1" customFormat="1">
      <c r="B156" s="34"/>
      <c r="C156" s="35"/>
      <c r="D156" s="232" t="s">
        <v>134</v>
      </c>
      <c r="E156" s="35"/>
      <c r="F156" s="235" t="s">
        <v>276</v>
      </c>
      <c r="G156" s="35"/>
      <c r="H156" s="35"/>
      <c r="I156" s="135"/>
      <c r="J156" s="35"/>
      <c r="K156" s="35"/>
      <c r="L156" s="39"/>
      <c r="M156" s="234"/>
      <c r="N156" s="82"/>
      <c r="O156" s="82"/>
      <c r="P156" s="82"/>
      <c r="Q156" s="82"/>
      <c r="R156" s="82"/>
      <c r="S156" s="82"/>
      <c r="T156" s="83"/>
      <c r="AT156" s="13" t="s">
        <v>134</v>
      </c>
      <c r="AU156" s="13" t="s">
        <v>88</v>
      </c>
    </row>
    <row r="157" s="1" customFormat="1" ht="21.6" customHeight="1">
      <c r="B157" s="34"/>
      <c r="C157" s="219" t="s">
        <v>179</v>
      </c>
      <c r="D157" s="219" t="s">
        <v>126</v>
      </c>
      <c r="E157" s="220" t="s">
        <v>277</v>
      </c>
      <c r="F157" s="221" t="s">
        <v>278</v>
      </c>
      <c r="G157" s="222" t="s">
        <v>253</v>
      </c>
      <c r="H157" s="223">
        <v>22.98</v>
      </c>
      <c r="I157" s="224"/>
      <c r="J157" s="225">
        <f>ROUND(I157*H157,2)</f>
        <v>0</v>
      </c>
      <c r="K157" s="221" t="s">
        <v>130</v>
      </c>
      <c r="L157" s="39"/>
      <c r="M157" s="226" t="s">
        <v>1</v>
      </c>
      <c r="N157" s="227" t="s">
        <v>43</v>
      </c>
      <c r="O157" s="8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AR157" s="230" t="s">
        <v>145</v>
      </c>
      <c r="AT157" s="230" t="s">
        <v>126</v>
      </c>
      <c r="AU157" s="230" t="s">
        <v>88</v>
      </c>
      <c r="AY157" s="13" t="s">
        <v>123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3" t="s">
        <v>86</v>
      </c>
      <c r="BK157" s="231">
        <f>ROUND(I157*H157,2)</f>
        <v>0</v>
      </c>
      <c r="BL157" s="13" t="s">
        <v>145</v>
      </c>
      <c r="BM157" s="230" t="s">
        <v>279</v>
      </c>
    </row>
    <row r="158" s="1" customFormat="1">
      <c r="B158" s="34"/>
      <c r="C158" s="35"/>
      <c r="D158" s="232" t="s">
        <v>133</v>
      </c>
      <c r="E158" s="35"/>
      <c r="F158" s="233" t="s">
        <v>280</v>
      </c>
      <c r="G158" s="35"/>
      <c r="H158" s="35"/>
      <c r="I158" s="135"/>
      <c r="J158" s="35"/>
      <c r="K158" s="35"/>
      <c r="L158" s="39"/>
      <c r="M158" s="234"/>
      <c r="N158" s="82"/>
      <c r="O158" s="82"/>
      <c r="P158" s="82"/>
      <c r="Q158" s="82"/>
      <c r="R158" s="82"/>
      <c r="S158" s="82"/>
      <c r="T158" s="83"/>
      <c r="AT158" s="13" t="s">
        <v>133</v>
      </c>
      <c r="AU158" s="13" t="s">
        <v>88</v>
      </c>
    </row>
    <row r="159" s="1" customFormat="1">
      <c r="B159" s="34"/>
      <c r="C159" s="35"/>
      <c r="D159" s="232" t="s">
        <v>134</v>
      </c>
      <c r="E159" s="35"/>
      <c r="F159" s="235" t="s">
        <v>281</v>
      </c>
      <c r="G159" s="35"/>
      <c r="H159" s="35"/>
      <c r="I159" s="135"/>
      <c r="J159" s="35"/>
      <c r="K159" s="35"/>
      <c r="L159" s="39"/>
      <c r="M159" s="234"/>
      <c r="N159" s="82"/>
      <c r="O159" s="82"/>
      <c r="P159" s="82"/>
      <c r="Q159" s="82"/>
      <c r="R159" s="82"/>
      <c r="S159" s="82"/>
      <c r="T159" s="83"/>
      <c r="AT159" s="13" t="s">
        <v>134</v>
      </c>
      <c r="AU159" s="13" t="s">
        <v>88</v>
      </c>
    </row>
    <row r="160" s="1" customFormat="1" ht="21.6" customHeight="1">
      <c r="B160" s="34"/>
      <c r="C160" s="219" t="s">
        <v>184</v>
      </c>
      <c r="D160" s="219" t="s">
        <v>126</v>
      </c>
      <c r="E160" s="220" t="s">
        <v>282</v>
      </c>
      <c r="F160" s="221" t="s">
        <v>283</v>
      </c>
      <c r="G160" s="222" t="s">
        <v>253</v>
      </c>
      <c r="H160" s="223">
        <v>22.98</v>
      </c>
      <c r="I160" s="224"/>
      <c r="J160" s="225">
        <f>ROUND(I160*H160,2)</f>
        <v>0</v>
      </c>
      <c r="K160" s="221" t="s">
        <v>130</v>
      </c>
      <c r="L160" s="39"/>
      <c r="M160" s="226" t="s">
        <v>1</v>
      </c>
      <c r="N160" s="227" t="s">
        <v>43</v>
      </c>
      <c r="O160" s="82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AR160" s="230" t="s">
        <v>145</v>
      </c>
      <c r="AT160" s="230" t="s">
        <v>126</v>
      </c>
      <c r="AU160" s="230" t="s">
        <v>88</v>
      </c>
      <c r="AY160" s="13" t="s">
        <v>123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3" t="s">
        <v>86</v>
      </c>
      <c r="BK160" s="231">
        <f>ROUND(I160*H160,2)</f>
        <v>0</v>
      </c>
      <c r="BL160" s="13" t="s">
        <v>145</v>
      </c>
      <c r="BM160" s="230" t="s">
        <v>284</v>
      </c>
    </row>
    <row r="161" s="1" customFormat="1">
      <c r="B161" s="34"/>
      <c r="C161" s="35"/>
      <c r="D161" s="232" t="s">
        <v>133</v>
      </c>
      <c r="E161" s="35"/>
      <c r="F161" s="233" t="s">
        <v>285</v>
      </c>
      <c r="G161" s="35"/>
      <c r="H161" s="35"/>
      <c r="I161" s="135"/>
      <c r="J161" s="35"/>
      <c r="K161" s="35"/>
      <c r="L161" s="39"/>
      <c r="M161" s="234"/>
      <c r="N161" s="82"/>
      <c r="O161" s="82"/>
      <c r="P161" s="82"/>
      <c r="Q161" s="82"/>
      <c r="R161" s="82"/>
      <c r="S161" s="82"/>
      <c r="T161" s="83"/>
      <c r="AT161" s="13" t="s">
        <v>133</v>
      </c>
      <c r="AU161" s="13" t="s">
        <v>88</v>
      </c>
    </row>
    <row r="162" s="1" customFormat="1">
      <c r="B162" s="34"/>
      <c r="C162" s="35"/>
      <c r="D162" s="232" t="s">
        <v>134</v>
      </c>
      <c r="E162" s="35"/>
      <c r="F162" s="235" t="s">
        <v>286</v>
      </c>
      <c r="G162" s="35"/>
      <c r="H162" s="35"/>
      <c r="I162" s="135"/>
      <c r="J162" s="35"/>
      <c r="K162" s="35"/>
      <c r="L162" s="39"/>
      <c r="M162" s="234"/>
      <c r="N162" s="82"/>
      <c r="O162" s="82"/>
      <c r="P162" s="82"/>
      <c r="Q162" s="82"/>
      <c r="R162" s="82"/>
      <c r="S162" s="82"/>
      <c r="T162" s="83"/>
      <c r="AT162" s="13" t="s">
        <v>134</v>
      </c>
      <c r="AU162" s="13" t="s">
        <v>88</v>
      </c>
    </row>
    <row r="163" s="1" customFormat="1" ht="21.6" customHeight="1">
      <c r="B163" s="34"/>
      <c r="C163" s="219" t="s">
        <v>190</v>
      </c>
      <c r="D163" s="219" t="s">
        <v>126</v>
      </c>
      <c r="E163" s="220" t="s">
        <v>287</v>
      </c>
      <c r="F163" s="221" t="s">
        <v>288</v>
      </c>
      <c r="G163" s="222" t="s">
        <v>253</v>
      </c>
      <c r="H163" s="223">
        <v>3.25</v>
      </c>
      <c r="I163" s="224"/>
      <c r="J163" s="225">
        <f>ROUND(I163*H163,2)</f>
        <v>0</v>
      </c>
      <c r="K163" s="221" t="s">
        <v>130</v>
      </c>
      <c r="L163" s="39"/>
      <c r="M163" s="226" t="s">
        <v>1</v>
      </c>
      <c r="N163" s="227" t="s">
        <v>43</v>
      </c>
      <c r="O163" s="82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AR163" s="230" t="s">
        <v>145</v>
      </c>
      <c r="AT163" s="230" t="s">
        <v>126</v>
      </c>
      <c r="AU163" s="230" t="s">
        <v>88</v>
      </c>
      <c r="AY163" s="13" t="s">
        <v>123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3" t="s">
        <v>86</v>
      </c>
      <c r="BK163" s="231">
        <f>ROUND(I163*H163,2)</f>
        <v>0</v>
      </c>
      <c r="BL163" s="13" t="s">
        <v>145</v>
      </c>
      <c r="BM163" s="230" t="s">
        <v>289</v>
      </c>
    </row>
    <row r="164" s="1" customFormat="1">
      <c r="B164" s="34"/>
      <c r="C164" s="35"/>
      <c r="D164" s="232" t="s">
        <v>133</v>
      </c>
      <c r="E164" s="35"/>
      <c r="F164" s="233" t="s">
        <v>290</v>
      </c>
      <c r="G164" s="35"/>
      <c r="H164" s="35"/>
      <c r="I164" s="135"/>
      <c r="J164" s="35"/>
      <c r="K164" s="35"/>
      <c r="L164" s="39"/>
      <c r="M164" s="234"/>
      <c r="N164" s="82"/>
      <c r="O164" s="82"/>
      <c r="P164" s="82"/>
      <c r="Q164" s="82"/>
      <c r="R164" s="82"/>
      <c r="S164" s="82"/>
      <c r="T164" s="83"/>
      <c r="AT164" s="13" t="s">
        <v>133</v>
      </c>
      <c r="AU164" s="13" t="s">
        <v>88</v>
      </c>
    </row>
    <row r="165" s="1" customFormat="1">
      <c r="B165" s="34"/>
      <c r="C165" s="35"/>
      <c r="D165" s="232" t="s">
        <v>134</v>
      </c>
      <c r="E165" s="35"/>
      <c r="F165" s="235" t="s">
        <v>291</v>
      </c>
      <c r="G165" s="35"/>
      <c r="H165" s="35"/>
      <c r="I165" s="135"/>
      <c r="J165" s="35"/>
      <c r="K165" s="35"/>
      <c r="L165" s="39"/>
      <c r="M165" s="234"/>
      <c r="N165" s="82"/>
      <c r="O165" s="82"/>
      <c r="P165" s="82"/>
      <c r="Q165" s="82"/>
      <c r="R165" s="82"/>
      <c r="S165" s="82"/>
      <c r="T165" s="83"/>
      <c r="AT165" s="13" t="s">
        <v>134</v>
      </c>
      <c r="AU165" s="13" t="s">
        <v>88</v>
      </c>
    </row>
    <row r="166" s="1" customFormat="1" ht="21.6" customHeight="1">
      <c r="B166" s="34"/>
      <c r="C166" s="219" t="s">
        <v>195</v>
      </c>
      <c r="D166" s="219" t="s">
        <v>126</v>
      </c>
      <c r="E166" s="220" t="s">
        <v>292</v>
      </c>
      <c r="F166" s="221" t="s">
        <v>293</v>
      </c>
      <c r="G166" s="222" t="s">
        <v>294</v>
      </c>
      <c r="H166" s="223">
        <v>45.960000000000001</v>
      </c>
      <c r="I166" s="224"/>
      <c r="J166" s="225">
        <f>ROUND(I166*H166,2)</f>
        <v>0</v>
      </c>
      <c r="K166" s="221" t="s">
        <v>130</v>
      </c>
      <c r="L166" s="39"/>
      <c r="M166" s="226" t="s">
        <v>1</v>
      </c>
      <c r="N166" s="227" t="s">
        <v>43</v>
      </c>
      <c r="O166" s="8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AR166" s="230" t="s">
        <v>145</v>
      </c>
      <c r="AT166" s="230" t="s">
        <v>126</v>
      </c>
      <c r="AU166" s="230" t="s">
        <v>88</v>
      </c>
      <c r="AY166" s="13" t="s">
        <v>123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3" t="s">
        <v>86</v>
      </c>
      <c r="BK166" s="231">
        <f>ROUND(I166*H166,2)</f>
        <v>0</v>
      </c>
      <c r="BL166" s="13" t="s">
        <v>145</v>
      </c>
      <c r="BM166" s="230" t="s">
        <v>295</v>
      </c>
    </row>
    <row r="167" s="1" customFormat="1">
      <c r="B167" s="34"/>
      <c r="C167" s="35"/>
      <c r="D167" s="232" t="s">
        <v>133</v>
      </c>
      <c r="E167" s="35"/>
      <c r="F167" s="233" t="s">
        <v>296</v>
      </c>
      <c r="G167" s="35"/>
      <c r="H167" s="35"/>
      <c r="I167" s="135"/>
      <c r="J167" s="35"/>
      <c r="K167" s="35"/>
      <c r="L167" s="39"/>
      <c r="M167" s="234"/>
      <c r="N167" s="82"/>
      <c r="O167" s="82"/>
      <c r="P167" s="82"/>
      <c r="Q167" s="82"/>
      <c r="R167" s="82"/>
      <c r="S167" s="82"/>
      <c r="T167" s="83"/>
      <c r="AT167" s="13" t="s">
        <v>133</v>
      </c>
      <c r="AU167" s="13" t="s">
        <v>88</v>
      </c>
    </row>
    <row r="168" s="1" customFormat="1">
      <c r="B168" s="34"/>
      <c r="C168" s="35"/>
      <c r="D168" s="232" t="s">
        <v>134</v>
      </c>
      <c r="E168" s="35"/>
      <c r="F168" s="235" t="s">
        <v>297</v>
      </c>
      <c r="G168" s="35"/>
      <c r="H168" s="35"/>
      <c r="I168" s="135"/>
      <c r="J168" s="35"/>
      <c r="K168" s="35"/>
      <c r="L168" s="39"/>
      <c r="M168" s="234"/>
      <c r="N168" s="82"/>
      <c r="O168" s="82"/>
      <c r="P168" s="82"/>
      <c r="Q168" s="82"/>
      <c r="R168" s="82"/>
      <c r="S168" s="82"/>
      <c r="T168" s="83"/>
      <c r="AT168" s="13" t="s">
        <v>134</v>
      </c>
      <c r="AU168" s="13" t="s">
        <v>88</v>
      </c>
    </row>
    <row r="169" s="1" customFormat="1" ht="21.6" customHeight="1">
      <c r="B169" s="34"/>
      <c r="C169" s="219" t="s">
        <v>199</v>
      </c>
      <c r="D169" s="219" t="s">
        <v>126</v>
      </c>
      <c r="E169" s="220" t="s">
        <v>298</v>
      </c>
      <c r="F169" s="221" t="s">
        <v>299</v>
      </c>
      <c r="G169" s="222" t="s">
        <v>253</v>
      </c>
      <c r="H169" s="223">
        <v>6.1699999999999999</v>
      </c>
      <c r="I169" s="224"/>
      <c r="J169" s="225">
        <f>ROUND(I169*H169,2)</f>
        <v>0</v>
      </c>
      <c r="K169" s="221" t="s">
        <v>130</v>
      </c>
      <c r="L169" s="39"/>
      <c r="M169" s="226" t="s">
        <v>1</v>
      </c>
      <c r="N169" s="227" t="s">
        <v>43</v>
      </c>
      <c r="O169" s="8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AR169" s="230" t="s">
        <v>145</v>
      </c>
      <c r="AT169" s="230" t="s">
        <v>126</v>
      </c>
      <c r="AU169" s="230" t="s">
        <v>88</v>
      </c>
      <c r="AY169" s="13" t="s">
        <v>123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3" t="s">
        <v>86</v>
      </c>
      <c r="BK169" s="231">
        <f>ROUND(I169*H169,2)</f>
        <v>0</v>
      </c>
      <c r="BL169" s="13" t="s">
        <v>145</v>
      </c>
      <c r="BM169" s="230" t="s">
        <v>300</v>
      </c>
    </row>
    <row r="170" s="1" customFormat="1">
      <c r="B170" s="34"/>
      <c r="C170" s="35"/>
      <c r="D170" s="232" t="s">
        <v>133</v>
      </c>
      <c r="E170" s="35"/>
      <c r="F170" s="233" t="s">
        <v>301</v>
      </c>
      <c r="G170" s="35"/>
      <c r="H170" s="35"/>
      <c r="I170" s="135"/>
      <c r="J170" s="35"/>
      <c r="K170" s="35"/>
      <c r="L170" s="39"/>
      <c r="M170" s="234"/>
      <c r="N170" s="82"/>
      <c r="O170" s="82"/>
      <c r="P170" s="82"/>
      <c r="Q170" s="82"/>
      <c r="R170" s="82"/>
      <c r="S170" s="82"/>
      <c r="T170" s="83"/>
      <c r="AT170" s="13" t="s">
        <v>133</v>
      </c>
      <c r="AU170" s="13" t="s">
        <v>88</v>
      </c>
    </row>
    <row r="171" s="1" customFormat="1">
      <c r="B171" s="34"/>
      <c r="C171" s="35"/>
      <c r="D171" s="232" t="s">
        <v>134</v>
      </c>
      <c r="E171" s="35"/>
      <c r="F171" s="235" t="s">
        <v>302</v>
      </c>
      <c r="G171" s="35"/>
      <c r="H171" s="35"/>
      <c r="I171" s="135"/>
      <c r="J171" s="35"/>
      <c r="K171" s="35"/>
      <c r="L171" s="39"/>
      <c r="M171" s="234"/>
      <c r="N171" s="82"/>
      <c r="O171" s="82"/>
      <c r="P171" s="82"/>
      <c r="Q171" s="82"/>
      <c r="R171" s="82"/>
      <c r="S171" s="82"/>
      <c r="T171" s="83"/>
      <c r="AT171" s="13" t="s">
        <v>134</v>
      </c>
      <c r="AU171" s="13" t="s">
        <v>88</v>
      </c>
    </row>
    <row r="172" s="1" customFormat="1" ht="21.6" customHeight="1">
      <c r="B172" s="34"/>
      <c r="C172" s="239" t="s">
        <v>8</v>
      </c>
      <c r="D172" s="239" t="s">
        <v>303</v>
      </c>
      <c r="E172" s="240" t="s">
        <v>304</v>
      </c>
      <c r="F172" s="241" t="s">
        <v>305</v>
      </c>
      <c r="G172" s="242" t="s">
        <v>253</v>
      </c>
      <c r="H172" s="243">
        <v>6.1699999999999999</v>
      </c>
      <c r="I172" s="244"/>
      <c r="J172" s="245">
        <f>ROUND(I172*H172,2)</f>
        <v>0</v>
      </c>
      <c r="K172" s="241" t="s">
        <v>1</v>
      </c>
      <c r="L172" s="246"/>
      <c r="M172" s="247" t="s">
        <v>1</v>
      </c>
      <c r="N172" s="248" t="s">
        <v>43</v>
      </c>
      <c r="O172" s="82"/>
      <c r="P172" s="228">
        <f>O172*H172</f>
        <v>0</v>
      </c>
      <c r="Q172" s="228">
        <v>2</v>
      </c>
      <c r="R172" s="228">
        <f>Q172*H172</f>
        <v>12.34</v>
      </c>
      <c r="S172" s="228">
        <v>0</v>
      </c>
      <c r="T172" s="229">
        <f>S172*H172</f>
        <v>0</v>
      </c>
      <c r="AR172" s="230" t="s">
        <v>168</v>
      </c>
      <c r="AT172" s="230" t="s">
        <v>303</v>
      </c>
      <c r="AU172" s="230" t="s">
        <v>88</v>
      </c>
      <c r="AY172" s="13" t="s">
        <v>123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3" t="s">
        <v>86</v>
      </c>
      <c r="BK172" s="231">
        <f>ROUND(I172*H172,2)</f>
        <v>0</v>
      </c>
      <c r="BL172" s="13" t="s">
        <v>145</v>
      </c>
      <c r="BM172" s="230" t="s">
        <v>306</v>
      </c>
    </row>
    <row r="173" s="1" customFormat="1">
      <c r="B173" s="34"/>
      <c r="C173" s="35"/>
      <c r="D173" s="232" t="s">
        <v>133</v>
      </c>
      <c r="E173" s="35"/>
      <c r="F173" s="233" t="s">
        <v>305</v>
      </c>
      <c r="G173" s="35"/>
      <c r="H173" s="35"/>
      <c r="I173" s="135"/>
      <c r="J173" s="35"/>
      <c r="K173" s="35"/>
      <c r="L173" s="39"/>
      <c r="M173" s="234"/>
      <c r="N173" s="82"/>
      <c r="O173" s="82"/>
      <c r="P173" s="82"/>
      <c r="Q173" s="82"/>
      <c r="R173" s="82"/>
      <c r="S173" s="82"/>
      <c r="T173" s="83"/>
      <c r="AT173" s="13" t="s">
        <v>133</v>
      </c>
      <c r="AU173" s="13" t="s">
        <v>88</v>
      </c>
    </row>
    <row r="174" s="1" customFormat="1" ht="21.6" customHeight="1">
      <c r="B174" s="34"/>
      <c r="C174" s="219" t="s">
        <v>210</v>
      </c>
      <c r="D174" s="219" t="s">
        <v>126</v>
      </c>
      <c r="E174" s="220" t="s">
        <v>307</v>
      </c>
      <c r="F174" s="221" t="s">
        <v>308</v>
      </c>
      <c r="G174" s="222" t="s">
        <v>232</v>
      </c>
      <c r="H174" s="223">
        <v>14.9</v>
      </c>
      <c r="I174" s="224"/>
      <c r="J174" s="225">
        <f>ROUND(I174*H174,2)</f>
        <v>0</v>
      </c>
      <c r="K174" s="221" t="s">
        <v>130</v>
      </c>
      <c r="L174" s="39"/>
      <c r="M174" s="226" t="s">
        <v>1</v>
      </c>
      <c r="N174" s="227" t="s">
        <v>43</v>
      </c>
      <c r="O174" s="82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AR174" s="230" t="s">
        <v>145</v>
      </c>
      <c r="AT174" s="230" t="s">
        <v>126</v>
      </c>
      <c r="AU174" s="230" t="s">
        <v>88</v>
      </c>
      <c r="AY174" s="13" t="s">
        <v>123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3" t="s">
        <v>86</v>
      </c>
      <c r="BK174" s="231">
        <f>ROUND(I174*H174,2)</f>
        <v>0</v>
      </c>
      <c r="BL174" s="13" t="s">
        <v>145</v>
      </c>
      <c r="BM174" s="230" t="s">
        <v>309</v>
      </c>
    </row>
    <row r="175" s="1" customFormat="1">
      <c r="B175" s="34"/>
      <c r="C175" s="35"/>
      <c r="D175" s="232" t="s">
        <v>133</v>
      </c>
      <c r="E175" s="35"/>
      <c r="F175" s="233" t="s">
        <v>310</v>
      </c>
      <c r="G175" s="35"/>
      <c r="H175" s="35"/>
      <c r="I175" s="135"/>
      <c r="J175" s="35"/>
      <c r="K175" s="35"/>
      <c r="L175" s="39"/>
      <c r="M175" s="234"/>
      <c r="N175" s="82"/>
      <c r="O175" s="82"/>
      <c r="P175" s="82"/>
      <c r="Q175" s="82"/>
      <c r="R175" s="82"/>
      <c r="S175" s="82"/>
      <c r="T175" s="83"/>
      <c r="AT175" s="13" t="s">
        <v>133</v>
      </c>
      <c r="AU175" s="13" t="s">
        <v>88</v>
      </c>
    </row>
    <row r="176" s="1" customFormat="1">
      <c r="B176" s="34"/>
      <c r="C176" s="35"/>
      <c r="D176" s="232" t="s">
        <v>134</v>
      </c>
      <c r="E176" s="35"/>
      <c r="F176" s="235" t="s">
        <v>311</v>
      </c>
      <c r="G176" s="35"/>
      <c r="H176" s="35"/>
      <c r="I176" s="135"/>
      <c r="J176" s="35"/>
      <c r="K176" s="35"/>
      <c r="L176" s="39"/>
      <c r="M176" s="234"/>
      <c r="N176" s="82"/>
      <c r="O176" s="82"/>
      <c r="P176" s="82"/>
      <c r="Q176" s="82"/>
      <c r="R176" s="82"/>
      <c r="S176" s="82"/>
      <c r="T176" s="83"/>
      <c r="AT176" s="13" t="s">
        <v>134</v>
      </c>
      <c r="AU176" s="13" t="s">
        <v>88</v>
      </c>
    </row>
    <row r="177" s="1" customFormat="1" ht="14.4" customHeight="1">
      <c r="B177" s="34"/>
      <c r="C177" s="239" t="s">
        <v>312</v>
      </c>
      <c r="D177" s="239" t="s">
        <v>303</v>
      </c>
      <c r="E177" s="240" t="s">
        <v>313</v>
      </c>
      <c r="F177" s="241" t="s">
        <v>314</v>
      </c>
      <c r="G177" s="242" t="s">
        <v>315</v>
      </c>
      <c r="H177" s="243">
        <v>0.373</v>
      </c>
      <c r="I177" s="244"/>
      <c r="J177" s="245">
        <f>ROUND(I177*H177,2)</f>
        <v>0</v>
      </c>
      <c r="K177" s="241" t="s">
        <v>130</v>
      </c>
      <c r="L177" s="246"/>
      <c r="M177" s="247" t="s">
        <v>1</v>
      </c>
      <c r="N177" s="248" t="s">
        <v>43</v>
      </c>
      <c r="O177" s="82"/>
      <c r="P177" s="228">
        <f>O177*H177</f>
        <v>0</v>
      </c>
      <c r="Q177" s="228">
        <v>0.001</v>
      </c>
      <c r="R177" s="228">
        <f>Q177*H177</f>
        <v>0.00037300000000000001</v>
      </c>
      <c r="S177" s="228">
        <v>0</v>
      </c>
      <c r="T177" s="229">
        <f>S177*H177</f>
        <v>0</v>
      </c>
      <c r="AR177" s="230" t="s">
        <v>168</v>
      </c>
      <c r="AT177" s="230" t="s">
        <v>303</v>
      </c>
      <c r="AU177" s="230" t="s">
        <v>88</v>
      </c>
      <c r="AY177" s="13" t="s">
        <v>123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3" t="s">
        <v>86</v>
      </c>
      <c r="BK177" s="231">
        <f>ROUND(I177*H177,2)</f>
        <v>0</v>
      </c>
      <c r="BL177" s="13" t="s">
        <v>145</v>
      </c>
      <c r="BM177" s="230" t="s">
        <v>316</v>
      </c>
    </row>
    <row r="178" s="1" customFormat="1">
      <c r="B178" s="34"/>
      <c r="C178" s="35"/>
      <c r="D178" s="232" t="s">
        <v>133</v>
      </c>
      <c r="E178" s="35"/>
      <c r="F178" s="233" t="s">
        <v>314</v>
      </c>
      <c r="G178" s="35"/>
      <c r="H178" s="35"/>
      <c r="I178" s="135"/>
      <c r="J178" s="35"/>
      <c r="K178" s="35"/>
      <c r="L178" s="39"/>
      <c r="M178" s="234"/>
      <c r="N178" s="82"/>
      <c r="O178" s="82"/>
      <c r="P178" s="82"/>
      <c r="Q178" s="82"/>
      <c r="R178" s="82"/>
      <c r="S178" s="82"/>
      <c r="T178" s="83"/>
      <c r="AT178" s="13" t="s">
        <v>133</v>
      </c>
      <c r="AU178" s="13" t="s">
        <v>88</v>
      </c>
    </row>
    <row r="179" s="1" customFormat="1" ht="21.6" customHeight="1">
      <c r="B179" s="34"/>
      <c r="C179" s="219" t="s">
        <v>317</v>
      </c>
      <c r="D179" s="219" t="s">
        <v>126</v>
      </c>
      <c r="E179" s="220" t="s">
        <v>318</v>
      </c>
      <c r="F179" s="221" t="s">
        <v>319</v>
      </c>
      <c r="G179" s="222" t="s">
        <v>232</v>
      </c>
      <c r="H179" s="223">
        <v>14.9</v>
      </c>
      <c r="I179" s="224"/>
      <c r="J179" s="225">
        <f>ROUND(I179*H179,2)</f>
        <v>0</v>
      </c>
      <c r="K179" s="221" t="s">
        <v>130</v>
      </c>
      <c r="L179" s="39"/>
      <c r="M179" s="226" t="s">
        <v>1</v>
      </c>
      <c r="N179" s="227" t="s">
        <v>43</v>
      </c>
      <c r="O179" s="82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AR179" s="230" t="s">
        <v>145</v>
      </c>
      <c r="AT179" s="230" t="s">
        <v>126</v>
      </c>
      <c r="AU179" s="230" t="s">
        <v>88</v>
      </c>
      <c r="AY179" s="13" t="s">
        <v>123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3" t="s">
        <v>86</v>
      </c>
      <c r="BK179" s="231">
        <f>ROUND(I179*H179,2)</f>
        <v>0</v>
      </c>
      <c r="BL179" s="13" t="s">
        <v>145</v>
      </c>
      <c r="BM179" s="230" t="s">
        <v>320</v>
      </c>
    </row>
    <row r="180" s="1" customFormat="1">
      <c r="B180" s="34"/>
      <c r="C180" s="35"/>
      <c r="D180" s="232" t="s">
        <v>133</v>
      </c>
      <c r="E180" s="35"/>
      <c r="F180" s="233" t="s">
        <v>321</v>
      </c>
      <c r="G180" s="35"/>
      <c r="H180" s="35"/>
      <c r="I180" s="135"/>
      <c r="J180" s="35"/>
      <c r="K180" s="35"/>
      <c r="L180" s="39"/>
      <c r="M180" s="234"/>
      <c r="N180" s="82"/>
      <c r="O180" s="82"/>
      <c r="P180" s="82"/>
      <c r="Q180" s="82"/>
      <c r="R180" s="82"/>
      <c r="S180" s="82"/>
      <c r="T180" s="83"/>
      <c r="AT180" s="13" t="s">
        <v>133</v>
      </c>
      <c r="AU180" s="13" t="s">
        <v>88</v>
      </c>
    </row>
    <row r="181" s="1" customFormat="1">
      <c r="B181" s="34"/>
      <c r="C181" s="35"/>
      <c r="D181" s="232" t="s">
        <v>134</v>
      </c>
      <c r="E181" s="35"/>
      <c r="F181" s="235" t="s">
        <v>322</v>
      </c>
      <c r="G181" s="35"/>
      <c r="H181" s="35"/>
      <c r="I181" s="135"/>
      <c r="J181" s="35"/>
      <c r="K181" s="35"/>
      <c r="L181" s="39"/>
      <c r="M181" s="234"/>
      <c r="N181" s="82"/>
      <c r="O181" s="82"/>
      <c r="P181" s="82"/>
      <c r="Q181" s="82"/>
      <c r="R181" s="82"/>
      <c r="S181" s="82"/>
      <c r="T181" s="83"/>
      <c r="AT181" s="13" t="s">
        <v>134</v>
      </c>
      <c r="AU181" s="13" t="s">
        <v>88</v>
      </c>
    </row>
    <row r="182" s="11" customFormat="1" ht="22.8" customHeight="1">
      <c r="B182" s="203"/>
      <c r="C182" s="204"/>
      <c r="D182" s="205" t="s">
        <v>77</v>
      </c>
      <c r="E182" s="217" t="s">
        <v>88</v>
      </c>
      <c r="F182" s="217" t="s">
        <v>323</v>
      </c>
      <c r="G182" s="204"/>
      <c r="H182" s="204"/>
      <c r="I182" s="207"/>
      <c r="J182" s="218">
        <f>BK182</f>
        <v>0</v>
      </c>
      <c r="K182" s="204"/>
      <c r="L182" s="209"/>
      <c r="M182" s="210"/>
      <c r="N182" s="211"/>
      <c r="O182" s="211"/>
      <c r="P182" s="212">
        <v>0</v>
      </c>
      <c r="Q182" s="211"/>
      <c r="R182" s="212">
        <v>0</v>
      </c>
      <c r="S182" s="211"/>
      <c r="T182" s="213">
        <v>0</v>
      </c>
      <c r="AR182" s="214" t="s">
        <v>86</v>
      </c>
      <c r="AT182" s="215" t="s">
        <v>77</v>
      </c>
      <c r="AU182" s="215" t="s">
        <v>86</v>
      </c>
      <c r="AY182" s="214" t="s">
        <v>123</v>
      </c>
      <c r="BK182" s="216">
        <v>0</v>
      </c>
    </row>
    <row r="183" s="11" customFormat="1" ht="22.8" customHeight="1">
      <c r="B183" s="203"/>
      <c r="C183" s="204"/>
      <c r="D183" s="205" t="s">
        <v>77</v>
      </c>
      <c r="E183" s="217" t="s">
        <v>140</v>
      </c>
      <c r="F183" s="217" t="s">
        <v>324</v>
      </c>
      <c r="G183" s="204"/>
      <c r="H183" s="204"/>
      <c r="I183" s="207"/>
      <c r="J183" s="218">
        <f>BK183</f>
        <v>0</v>
      </c>
      <c r="K183" s="204"/>
      <c r="L183" s="209"/>
      <c r="M183" s="210"/>
      <c r="N183" s="211"/>
      <c r="O183" s="211"/>
      <c r="P183" s="212">
        <f>SUM(P184:P219)</f>
        <v>0</v>
      </c>
      <c r="Q183" s="211"/>
      <c r="R183" s="212">
        <f>SUM(R184:R219)</f>
        <v>9.9637882899999983</v>
      </c>
      <c r="S183" s="211"/>
      <c r="T183" s="213">
        <f>SUM(T184:T219)</f>
        <v>0</v>
      </c>
      <c r="AR183" s="214" t="s">
        <v>86</v>
      </c>
      <c r="AT183" s="215" t="s">
        <v>77</v>
      </c>
      <c r="AU183" s="215" t="s">
        <v>86</v>
      </c>
      <c r="AY183" s="214" t="s">
        <v>123</v>
      </c>
      <c r="BK183" s="216">
        <f>SUM(BK184:BK219)</f>
        <v>0</v>
      </c>
    </row>
    <row r="184" s="1" customFormat="1" ht="14.4" customHeight="1">
      <c r="B184" s="34"/>
      <c r="C184" s="219" t="s">
        <v>325</v>
      </c>
      <c r="D184" s="219" t="s">
        <v>126</v>
      </c>
      <c r="E184" s="220" t="s">
        <v>326</v>
      </c>
      <c r="F184" s="221" t="s">
        <v>327</v>
      </c>
      <c r="G184" s="222" t="s">
        <v>253</v>
      </c>
      <c r="H184" s="223">
        <v>8.8000000000000007</v>
      </c>
      <c r="I184" s="224"/>
      <c r="J184" s="225">
        <f>ROUND(I184*H184,2)</f>
        <v>0</v>
      </c>
      <c r="K184" s="221" t="s">
        <v>130</v>
      </c>
      <c r="L184" s="39"/>
      <c r="M184" s="226" t="s">
        <v>1</v>
      </c>
      <c r="N184" s="227" t="s">
        <v>43</v>
      </c>
      <c r="O184" s="8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AR184" s="230" t="s">
        <v>145</v>
      </c>
      <c r="AT184" s="230" t="s">
        <v>126</v>
      </c>
      <c r="AU184" s="230" t="s">
        <v>88</v>
      </c>
      <c r="AY184" s="13" t="s">
        <v>123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3" t="s">
        <v>86</v>
      </c>
      <c r="BK184" s="231">
        <f>ROUND(I184*H184,2)</f>
        <v>0</v>
      </c>
      <c r="BL184" s="13" t="s">
        <v>145</v>
      </c>
      <c r="BM184" s="230" t="s">
        <v>328</v>
      </c>
    </row>
    <row r="185" s="1" customFormat="1">
      <c r="B185" s="34"/>
      <c r="C185" s="35"/>
      <c r="D185" s="232" t="s">
        <v>133</v>
      </c>
      <c r="E185" s="35"/>
      <c r="F185" s="233" t="s">
        <v>329</v>
      </c>
      <c r="G185" s="35"/>
      <c r="H185" s="35"/>
      <c r="I185" s="135"/>
      <c r="J185" s="35"/>
      <c r="K185" s="35"/>
      <c r="L185" s="39"/>
      <c r="M185" s="234"/>
      <c r="N185" s="82"/>
      <c r="O185" s="82"/>
      <c r="P185" s="82"/>
      <c r="Q185" s="82"/>
      <c r="R185" s="82"/>
      <c r="S185" s="82"/>
      <c r="T185" s="83"/>
      <c r="AT185" s="13" t="s">
        <v>133</v>
      </c>
      <c r="AU185" s="13" t="s">
        <v>88</v>
      </c>
    </row>
    <row r="186" s="1" customFormat="1">
      <c r="B186" s="34"/>
      <c r="C186" s="35"/>
      <c r="D186" s="232" t="s">
        <v>134</v>
      </c>
      <c r="E186" s="35"/>
      <c r="F186" s="235" t="s">
        <v>330</v>
      </c>
      <c r="G186" s="35"/>
      <c r="H186" s="35"/>
      <c r="I186" s="135"/>
      <c r="J186" s="35"/>
      <c r="K186" s="35"/>
      <c r="L186" s="39"/>
      <c r="M186" s="234"/>
      <c r="N186" s="82"/>
      <c r="O186" s="82"/>
      <c r="P186" s="82"/>
      <c r="Q186" s="82"/>
      <c r="R186" s="82"/>
      <c r="S186" s="82"/>
      <c r="T186" s="83"/>
      <c r="AT186" s="13" t="s">
        <v>134</v>
      </c>
      <c r="AU186" s="13" t="s">
        <v>88</v>
      </c>
    </row>
    <row r="187" s="1" customFormat="1" ht="14.4" customHeight="1">
      <c r="B187" s="34"/>
      <c r="C187" s="219" t="s">
        <v>331</v>
      </c>
      <c r="D187" s="219" t="s">
        <v>126</v>
      </c>
      <c r="E187" s="220" t="s">
        <v>332</v>
      </c>
      <c r="F187" s="221" t="s">
        <v>333</v>
      </c>
      <c r="G187" s="222" t="s">
        <v>232</v>
      </c>
      <c r="H187" s="223">
        <v>29.699999999999999</v>
      </c>
      <c r="I187" s="224"/>
      <c r="J187" s="225">
        <f>ROUND(I187*H187,2)</f>
        <v>0</v>
      </c>
      <c r="K187" s="221" t="s">
        <v>130</v>
      </c>
      <c r="L187" s="39"/>
      <c r="M187" s="226" t="s">
        <v>1</v>
      </c>
      <c r="N187" s="227" t="s">
        <v>43</v>
      </c>
      <c r="O187" s="82"/>
      <c r="P187" s="228">
        <f>O187*H187</f>
        <v>0</v>
      </c>
      <c r="Q187" s="228">
        <v>0.041739999999999999</v>
      </c>
      <c r="R187" s="228">
        <f>Q187*H187</f>
        <v>1.2396780000000001</v>
      </c>
      <c r="S187" s="228">
        <v>0</v>
      </c>
      <c r="T187" s="229">
        <f>S187*H187</f>
        <v>0</v>
      </c>
      <c r="AR187" s="230" t="s">
        <v>145</v>
      </c>
      <c r="AT187" s="230" t="s">
        <v>126</v>
      </c>
      <c r="AU187" s="230" t="s">
        <v>88</v>
      </c>
      <c r="AY187" s="13" t="s">
        <v>123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3" t="s">
        <v>86</v>
      </c>
      <c r="BK187" s="231">
        <f>ROUND(I187*H187,2)</f>
        <v>0</v>
      </c>
      <c r="BL187" s="13" t="s">
        <v>145</v>
      </c>
      <c r="BM187" s="230" t="s">
        <v>334</v>
      </c>
    </row>
    <row r="188" s="1" customFormat="1">
      <c r="B188" s="34"/>
      <c r="C188" s="35"/>
      <c r="D188" s="232" t="s">
        <v>133</v>
      </c>
      <c r="E188" s="35"/>
      <c r="F188" s="233" t="s">
        <v>335</v>
      </c>
      <c r="G188" s="35"/>
      <c r="H188" s="35"/>
      <c r="I188" s="135"/>
      <c r="J188" s="35"/>
      <c r="K188" s="35"/>
      <c r="L188" s="39"/>
      <c r="M188" s="234"/>
      <c r="N188" s="82"/>
      <c r="O188" s="82"/>
      <c r="P188" s="82"/>
      <c r="Q188" s="82"/>
      <c r="R188" s="82"/>
      <c r="S188" s="82"/>
      <c r="T188" s="83"/>
      <c r="AT188" s="13" t="s">
        <v>133</v>
      </c>
      <c r="AU188" s="13" t="s">
        <v>88</v>
      </c>
    </row>
    <row r="189" s="1" customFormat="1">
      <c r="B189" s="34"/>
      <c r="C189" s="35"/>
      <c r="D189" s="232" t="s">
        <v>134</v>
      </c>
      <c r="E189" s="35"/>
      <c r="F189" s="235" t="s">
        <v>336</v>
      </c>
      <c r="G189" s="35"/>
      <c r="H189" s="35"/>
      <c r="I189" s="135"/>
      <c r="J189" s="35"/>
      <c r="K189" s="35"/>
      <c r="L189" s="39"/>
      <c r="M189" s="234"/>
      <c r="N189" s="82"/>
      <c r="O189" s="82"/>
      <c r="P189" s="82"/>
      <c r="Q189" s="82"/>
      <c r="R189" s="82"/>
      <c r="S189" s="82"/>
      <c r="T189" s="83"/>
      <c r="AT189" s="13" t="s">
        <v>134</v>
      </c>
      <c r="AU189" s="13" t="s">
        <v>88</v>
      </c>
    </row>
    <row r="190" s="1" customFormat="1" ht="21.6" customHeight="1">
      <c r="B190" s="34"/>
      <c r="C190" s="219" t="s">
        <v>7</v>
      </c>
      <c r="D190" s="219" t="s">
        <v>126</v>
      </c>
      <c r="E190" s="220" t="s">
        <v>337</v>
      </c>
      <c r="F190" s="221" t="s">
        <v>338</v>
      </c>
      <c r="G190" s="222" t="s">
        <v>232</v>
      </c>
      <c r="H190" s="223">
        <v>29.699999999999999</v>
      </c>
      <c r="I190" s="224"/>
      <c r="J190" s="225">
        <f>ROUND(I190*H190,2)</f>
        <v>0</v>
      </c>
      <c r="K190" s="221" t="s">
        <v>130</v>
      </c>
      <c r="L190" s="39"/>
      <c r="M190" s="226" t="s">
        <v>1</v>
      </c>
      <c r="N190" s="227" t="s">
        <v>43</v>
      </c>
      <c r="O190" s="82"/>
      <c r="P190" s="228">
        <f>O190*H190</f>
        <v>0</v>
      </c>
      <c r="Q190" s="228">
        <v>2.0000000000000002E-05</v>
      </c>
      <c r="R190" s="228">
        <f>Q190*H190</f>
        <v>0.00059400000000000002</v>
      </c>
      <c r="S190" s="228">
        <v>0</v>
      </c>
      <c r="T190" s="229">
        <f>S190*H190</f>
        <v>0</v>
      </c>
      <c r="AR190" s="230" t="s">
        <v>145</v>
      </c>
      <c r="AT190" s="230" t="s">
        <v>126</v>
      </c>
      <c r="AU190" s="230" t="s">
        <v>88</v>
      </c>
      <c r="AY190" s="13" t="s">
        <v>123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3" t="s">
        <v>86</v>
      </c>
      <c r="BK190" s="231">
        <f>ROUND(I190*H190,2)</f>
        <v>0</v>
      </c>
      <c r="BL190" s="13" t="s">
        <v>145</v>
      </c>
      <c r="BM190" s="230" t="s">
        <v>339</v>
      </c>
    </row>
    <row r="191" s="1" customFormat="1">
      <c r="B191" s="34"/>
      <c r="C191" s="35"/>
      <c r="D191" s="232" t="s">
        <v>133</v>
      </c>
      <c r="E191" s="35"/>
      <c r="F191" s="233" t="s">
        <v>340</v>
      </c>
      <c r="G191" s="35"/>
      <c r="H191" s="35"/>
      <c r="I191" s="135"/>
      <c r="J191" s="35"/>
      <c r="K191" s="35"/>
      <c r="L191" s="39"/>
      <c r="M191" s="234"/>
      <c r="N191" s="82"/>
      <c r="O191" s="82"/>
      <c r="P191" s="82"/>
      <c r="Q191" s="82"/>
      <c r="R191" s="82"/>
      <c r="S191" s="82"/>
      <c r="T191" s="83"/>
      <c r="AT191" s="13" t="s">
        <v>133</v>
      </c>
      <c r="AU191" s="13" t="s">
        <v>88</v>
      </c>
    </row>
    <row r="192" s="1" customFormat="1" ht="21.6" customHeight="1">
      <c r="B192" s="34"/>
      <c r="C192" s="219" t="s">
        <v>341</v>
      </c>
      <c r="D192" s="219" t="s">
        <v>126</v>
      </c>
      <c r="E192" s="220" t="s">
        <v>342</v>
      </c>
      <c r="F192" s="221" t="s">
        <v>343</v>
      </c>
      <c r="G192" s="222" t="s">
        <v>294</v>
      </c>
      <c r="H192" s="223">
        <v>1.2</v>
      </c>
      <c r="I192" s="224"/>
      <c r="J192" s="225">
        <f>ROUND(I192*H192,2)</f>
        <v>0</v>
      </c>
      <c r="K192" s="221" t="s">
        <v>130</v>
      </c>
      <c r="L192" s="39"/>
      <c r="M192" s="226" t="s">
        <v>1</v>
      </c>
      <c r="N192" s="227" t="s">
        <v>43</v>
      </c>
      <c r="O192" s="82"/>
      <c r="P192" s="228">
        <f>O192*H192</f>
        <v>0</v>
      </c>
      <c r="Q192" s="228">
        <v>1.04877</v>
      </c>
      <c r="R192" s="228">
        <f>Q192*H192</f>
        <v>1.258524</v>
      </c>
      <c r="S192" s="228">
        <v>0</v>
      </c>
      <c r="T192" s="229">
        <f>S192*H192</f>
        <v>0</v>
      </c>
      <c r="AR192" s="230" t="s">
        <v>145</v>
      </c>
      <c r="AT192" s="230" t="s">
        <v>126</v>
      </c>
      <c r="AU192" s="230" t="s">
        <v>88</v>
      </c>
      <c r="AY192" s="13" t="s">
        <v>123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3" t="s">
        <v>86</v>
      </c>
      <c r="BK192" s="231">
        <f>ROUND(I192*H192,2)</f>
        <v>0</v>
      </c>
      <c r="BL192" s="13" t="s">
        <v>145</v>
      </c>
      <c r="BM192" s="230" t="s">
        <v>344</v>
      </c>
    </row>
    <row r="193" s="1" customFormat="1">
      <c r="B193" s="34"/>
      <c r="C193" s="35"/>
      <c r="D193" s="232" t="s">
        <v>133</v>
      </c>
      <c r="E193" s="35"/>
      <c r="F193" s="233" t="s">
        <v>345</v>
      </c>
      <c r="G193" s="35"/>
      <c r="H193" s="35"/>
      <c r="I193" s="135"/>
      <c r="J193" s="35"/>
      <c r="K193" s="35"/>
      <c r="L193" s="39"/>
      <c r="M193" s="234"/>
      <c r="N193" s="82"/>
      <c r="O193" s="82"/>
      <c r="P193" s="82"/>
      <c r="Q193" s="82"/>
      <c r="R193" s="82"/>
      <c r="S193" s="82"/>
      <c r="T193" s="83"/>
      <c r="AT193" s="13" t="s">
        <v>133</v>
      </c>
      <c r="AU193" s="13" t="s">
        <v>88</v>
      </c>
    </row>
    <row r="194" s="1" customFormat="1">
      <c r="B194" s="34"/>
      <c r="C194" s="35"/>
      <c r="D194" s="232" t="s">
        <v>134</v>
      </c>
      <c r="E194" s="35"/>
      <c r="F194" s="235" t="s">
        <v>346</v>
      </c>
      <c r="G194" s="35"/>
      <c r="H194" s="35"/>
      <c r="I194" s="135"/>
      <c r="J194" s="35"/>
      <c r="K194" s="35"/>
      <c r="L194" s="39"/>
      <c r="M194" s="234"/>
      <c r="N194" s="82"/>
      <c r="O194" s="82"/>
      <c r="P194" s="82"/>
      <c r="Q194" s="82"/>
      <c r="R194" s="82"/>
      <c r="S194" s="82"/>
      <c r="T194" s="83"/>
      <c r="AT194" s="13" t="s">
        <v>134</v>
      </c>
      <c r="AU194" s="13" t="s">
        <v>88</v>
      </c>
    </row>
    <row r="195" s="1" customFormat="1" ht="32.4" customHeight="1">
      <c r="B195" s="34"/>
      <c r="C195" s="219" t="s">
        <v>347</v>
      </c>
      <c r="D195" s="219" t="s">
        <v>126</v>
      </c>
      <c r="E195" s="220" t="s">
        <v>348</v>
      </c>
      <c r="F195" s="221" t="s">
        <v>349</v>
      </c>
      <c r="G195" s="222" t="s">
        <v>253</v>
      </c>
      <c r="H195" s="223">
        <v>3</v>
      </c>
      <c r="I195" s="224"/>
      <c r="J195" s="225">
        <f>ROUND(I195*H195,2)</f>
        <v>0</v>
      </c>
      <c r="K195" s="221" t="s">
        <v>130</v>
      </c>
      <c r="L195" s="39"/>
      <c r="M195" s="226" t="s">
        <v>1</v>
      </c>
      <c r="N195" s="227" t="s">
        <v>43</v>
      </c>
      <c r="O195" s="82"/>
      <c r="P195" s="228">
        <f>O195*H195</f>
        <v>0</v>
      </c>
      <c r="Q195" s="228">
        <v>2.2929599999999999</v>
      </c>
      <c r="R195" s="228">
        <f>Q195*H195</f>
        <v>6.8788799999999997</v>
      </c>
      <c r="S195" s="228">
        <v>0</v>
      </c>
      <c r="T195" s="229">
        <f>S195*H195</f>
        <v>0</v>
      </c>
      <c r="AR195" s="230" t="s">
        <v>145</v>
      </c>
      <c r="AT195" s="230" t="s">
        <v>126</v>
      </c>
      <c r="AU195" s="230" t="s">
        <v>88</v>
      </c>
      <c r="AY195" s="13" t="s">
        <v>123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3" t="s">
        <v>86</v>
      </c>
      <c r="BK195" s="231">
        <f>ROUND(I195*H195,2)</f>
        <v>0</v>
      </c>
      <c r="BL195" s="13" t="s">
        <v>145</v>
      </c>
      <c r="BM195" s="230" t="s">
        <v>350</v>
      </c>
    </row>
    <row r="196" s="1" customFormat="1">
      <c r="B196" s="34"/>
      <c r="C196" s="35"/>
      <c r="D196" s="232" t="s">
        <v>133</v>
      </c>
      <c r="E196" s="35"/>
      <c r="F196" s="233" t="s">
        <v>351</v>
      </c>
      <c r="G196" s="35"/>
      <c r="H196" s="35"/>
      <c r="I196" s="135"/>
      <c r="J196" s="35"/>
      <c r="K196" s="35"/>
      <c r="L196" s="39"/>
      <c r="M196" s="234"/>
      <c r="N196" s="82"/>
      <c r="O196" s="82"/>
      <c r="P196" s="82"/>
      <c r="Q196" s="82"/>
      <c r="R196" s="82"/>
      <c r="S196" s="82"/>
      <c r="T196" s="83"/>
      <c r="AT196" s="13" t="s">
        <v>133</v>
      </c>
      <c r="AU196" s="13" t="s">
        <v>88</v>
      </c>
    </row>
    <row r="197" s="1" customFormat="1">
      <c r="B197" s="34"/>
      <c r="C197" s="35"/>
      <c r="D197" s="232" t="s">
        <v>134</v>
      </c>
      <c r="E197" s="35"/>
      <c r="F197" s="235" t="s">
        <v>352</v>
      </c>
      <c r="G197" s="35"/>
      <c r="H197" s="35"/>
      <c r="I197" s="135"/>
      <c r="J197" s="35"/>
      <c r="K197" s="35"/>
      <c r="L197" s="39"/>
      <c r="M197" s="234"/>
      <c r="N197" s="82"/>
      <c r="O197" s="82"/>
      <c r="P197" s="82"/>
      <c r="Q197" s="82"/>
      <c r="R197" s="82"/>
      <c r="S197" s="82"/>
      <c r="T197" s="83"/>
      <c r="AT197" s="13" t="s">
        <v>134</v>
      </c>
      <c r="AU197" s="13" t="s">
        <v>88</v>
      </c>
    </row>
    <row r="198" s="1" customFormat="1" ht="14.4" customHeight="1">
      <c r="B198" s="34"/>
      <c r="C198" s="219" t="s">
        <v>353</v>
      </c>
      <c r="D198" s="219" t="s">
        <v>126</v>
      </c>
      <c r="E198" s="220" t="s">
        <v>354</v>
      </c>
      <c r="F198" s="221" t="s">
        <v>355</v>
      </c>
      <c r="G198" s="222" t="s">
        <v>253</v>
      </c>
      <c r="H198" s="223">
        <v>4.8600000000000003</v>
      </c>
      <c r="I198" s="224"/>
      <c r="J198" s="225">
        <f>ROUND(I198*H198,2)</f>
        <v>0</v>
      </c>
      <c r="K198" s="221" t="s">
        <v>130</v>
      </c>
      <c r="L198" s="39"/>
      <c r="M198" s="226" t="s">
        <v>1</v>
      </c>
      <c r="N198" s="227" t="s">
        <v>43</v>
      </c>
      <c r="O198" s="82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AR198" s="230" t="s">
        <v>145</v>
      </c>
      <c r="AT198" s="230" t="s">
        <v>126</v>
      </c>
      <c r="AU198" s="230" t="s">
        <v>88</v>
      </c>
      <c r="AY198" s="13" t="s">
        <v>123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3" t="s">
        <v>86</v>
      </c>
      <c r="BK198" s="231">
        <f>ROUND(I198*H198,2)</f>
        <v>0</v>
      </c>
      <c r="BL198" s="13" t="s">
        <v>145</v>
      </c>
      <c r="BM198" s="230" t="s">
        <v>356</v>
      </c>
    </row>
    <row r="199" s="1" customFormat="1">
      <c r="B199" s="34"/>
      <c r="C199" s="35"/>
      <c r="D199" s="232" t="s">
        <v>133</v>
      </c>
      <c r="E199" s="35"/>
      <c r="F199" s="233" t="s">
        <v>357</v>
      </c>
      <c r="G199" s="35"/>
      <c r="H199" s="35"/>
      <c r="I199" s="135"/>
      <c r="J199" s="35"/>
      <c r="K199" s="35"/>
      <c r="L199" s="39"/>
      <c r="M199" s="234"/>
      <c r="N199" s="82"/>
      <c r="O199" s="82"/>
      <c r="P199" s="82"/>
      <c r="Q199" s="82"/>
      <c r="R199" s="82"/>
      <c r="S199" s="82"/>
      <c r="T199" s="83"/>
      <c r="AT199" s="13" t="s">
        <v>133</v>
      </c>
      <c r="AU199" s="13" t="s">
        <v>88</v>
      </c>
    </row>
    <row r="200" s="1" customFormat="1">
      <c r="B200" s="34"/>
      <c r="C200" s="35"/>
      <c r="D200" s="232" t="s">
        <v>134</v>
      </c>
      <c r="E200" s="35"/>
      <c r="F200" s="235" t="s">
        <v>358</v>
      </c>
      <c r="G200" s="35"/>
      <c r="H200" s="35"/>
      <c r="I200" s="135"/>
      <c r="J200" s="35"/>
      <c r="K200" s="35"/>
      <c r="L200" s="39"/>
      <c r="M200" s="234"/>
      <c r="N200" s="82"/>
      <c r="O200" s="82"/>
      <c r="P200" s="82"/>
      <c r="Q200" s="82"/>
      <c r="R200" s="82"/>
      <c r="S200" s="82"/>
      <c r="T200" s="83"/>
      <c r="AT200" s="13" t="s">
        <v>134</v>
      </c>
      <c r="AU200" s="13" t="s">
        <v>88</v>
      </c>
    </row>
    <row r="201" s="1" customFormat="1" ht="14.4" customHeight="1">
      <c r="B201" s="34"/>
      <c r="C201" s="219" t="s">
        <v>359</v>
      </c>
      <c r="D201" s="219" t="s">
        <v>126</v>
      </c>
      <c r="E201" s="220" t="s">
        <v>360</v>
      </c>
      <c r="F201" s="221" t="s">
        <v>361</v>
      </c>
      <c r="G201" s="222" t="s">
        <v>253</v>
      </c>
      <c r="H201" s="223">
        <v>2.9199999999999999</v>
      </c>
      <c r="I201" s="224"/>
      <c r="J201" s="225">
        <f>ROUND(I201*H201,2)</f>
        <v>0</v>
      </c>
      <c r="K201" s="221" t="s">
        <v>130</v>
      </c>
      <c r="L201" s="39"/>
      <c r="M201" s="226" t="s">
        <v>1</v>
      </c>
      <c r="N201" s="227" t="s">
        <v>43</v>
      </c>
      <c r="O201" s="82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AR201" s="230" t="s">
        <v>145</v>
      </c>
      <c r="AT201" s="230" t="s">
        <v>126</v>
      </c>
      <c r="AU201" s="230" t="s">
        <v>88</v>
      </c>
      <c r="AY201" s="13" t="s">
        <v>123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3" t="s">
        <v>86</v>
      </c>
      <c r="BK201" s="231">
        <f>ROUND(I201*H201,2)</f>
        <v>0</v>
      </c>
      <c r="BL201" s="13" t="s">
        <v>145</v>
      </c>
      <c r="BM201" s="230" t="s">
        <v>362</v>
      </c>
    </row>
    <row r="202" s="1" customFormat="1">
      <c r="B202" s="34"/>
      <c r="C202" s="35"/>
      <c r="D202" s="232" t="s">
        <v>133</v>
      </c>
      <c r="E202" s="35"/>
      <c r="F202" s="233" t="s">
        <v>363</v>
      </c>
      <c r="G202" s="35"/>
      <c r="H202" s="35"/>
      <c r="I202" s="135"/>
      <c r="J202" s="35"/>
      <c r="K202" s="35"/>
      <c r="L202" s="39"/>
      <c r="M202" s="234"/>
      <c r="N202" s="82"/>
      <c r="O202" s="82"/>
      <c r="P202" s="82"/>
      <c r="Q202" s="82"/>
      <c r="R202" s="82"/>
      <c r="S202" s="82"/>
      <c r="T202" s="83"/>
      <c r="AT202" s="13" t="s">
        <v>133</v>
      </c>
      <c r="AU202" s="13" t="s">
        <v>88</v>
      </c>
    </row>
    <row r="203" s="1" customFormat="1">
      <c r="B203" s="34"/>
      <c r="C203" s="35"/>
      <c r="D203" s="232" t="s">
        <v>134</v>
      </c>
      <c r="E203" s="35"/>
      <c r="F203" s="235" t="s">
        <v>364</v>
      </c>
      <c r="G203" s="35"/>
      <c r="H203" s="35"/>
      <c r="I203" s="135"/>
      <c r="J203" s="35"/>
      <c r="K203" s="35"/>
      <c r="L203" s="39"/>
      <c r="M203" s="234"/>
      <c r="N203" s="82"/>
      <c r="O203" s="82"/>
      <c r="P203" s="82"/>
      <c r="Q203" s="82"/>
      <c r="R203" s="82"/>
      <c r="S203" s="82"/>
      <c r="T203" s="83"/>
      <c r="AT203" s="13" t="s">
        <v>134</v>
      </c>
      <c r="AU203" s="13" t="s">
        <v>88</v>
      </c>
    </row>
    <row r="204" s="1" customFormat="1" ht="21.6" customHeight="1">
      <c r="B204" s="34"/>
      <c r="C204" s="219" t="s">
        <v>365</v>
      </c>
      <c r="D204" s="219" t="s">
        <v>126</v>
      </c>
      <c r="E204" s="220" t="s">
        <v>366</v>
      </c>
      <c r="F204" s="221" t="s">
        <v>367</v>
      </c>
      <c r="G204" s="222" t="s">
        <v>232</v>
      </c>
      <c r="H204" s="223">
        <v>20.27</v>
      </c>
      <c r="I204" s="224"/>
      <c r="J204" s="225">
        <f>ROUND(I204*H204,2)</f>
        <v>0</v>
      </c>
      <c r="K204" s="221" t="s">
        <v>130</v>
      </c>
      <c r="L204" s="39"/>
      <c r="M204" s="226" t="s">
        <v>1</v>
      </c>
      <c r="N204" s="227" t="s">
        <v>43</v>
      </c>
      <c r="O204" s="82"/>
      <c r="P204" s="228">
        <f>O204*H204</f>
        <v>0</v>
      </c>
      <c r="Q204" s="228">
        <v>0.00182</v>
      </c>
      <c r="R204" s="228">
        <f>Q204*H204</f>
        <v>0.036891399999999998</v>
      </c>
      <c r="S204" s="228">
        <v>0</v>
      </c>
      <c r="T204" s="229">
        <f>S204*H204</f>
        <v>0</v>
      </c>
      <c r="AR204" s="230" t="s">
        <v>145</v>
      </c>
      <c r="AT204" s="230" t="s">
        <v>126</v>
      </c>
      <c r="AU204" s="230" t="s">
        <v>88</v>
      </c>
      <c r="AY204" s="13" t="s">
        <v>123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3" t="s">
        <v>86</v>
      </c>
      <c r="BK204" s="231">
        <f>ROUND(I204*H204,2)</f>
        <v>0</v>
      </c>
      <c r="BL204" s="13" t="s">
        <v>145</v>
      </c>
      <c r="BM204" s="230" t="s">
        <v>368</v>
      </c>
    </row>
    <row r="205" s="1" customFormat="1">
      <c r="B205" s="34"/>
      <c r="C205" s="35"/>
      <c r="D205" s="232" t="s">
        <v>133</v>
      </c>
      <c r="E205" s="35"/>
      <c r="F205" s="233" t="s">
        <v>369</v>
      </c>
      <c r="G205" s="35"/>
      <c r="H205" s="35"/>
      <c r="I205" s="135"/>
      <c r="J205" s="35"/>
      <c r="K205" s="35"/>
      <c r="L205" s="39"/>
      <c r="M205" s="234"/>
      <c r="N205" s="82"/>
      <c r="O205" s="82"/>
      <c r="P205" s="82"/>
      <c r="Q205" s="82"/>
      <c r="R205" s="82"/>
      <c r="S205" s="82"/>
      <c r="T205" s="83"/>
      <c r="AT205" s="13" t="s">
        <v>133</v>
      </c>
      <c r="AU205" s="13" t="s">
        <v>88</v>
      </c>
    </row>
    <row r="206" s="1" customFormat="1">
      <c r="B206" s="34"/>
      <c r="C206" s="35"/>
      <c r="D206" s="232" t="s">
        <v>134</v>
      </c>
      <c r="E206" s="35"/>
      <c r="F206" s="235" t="s">
        <v>370</v>
      </c>
      <c r="G206" s="35"/>
      <c r="H206" s="35"/>
      <c r="I206" s="135"/>
      <c r="J206" s="35"/>
      <c r="K206" s="35"/>
      <c r="L206" s="39"/>
      <c r="M206" s="234"/>
      <c r="N206" s="82"/>
      <c r="O206" s="82"/>
      <c r="P206" s="82"/>
      <c r="Q206" s="82"/>
      <c r="R206" s="82"/>
      <c r="S206" s="82"/>
      <c r="T206" s="83"/>
      <c r="AT206" s="13" t="s">
        <v>134</v>
      </c>
      <c r="AU206" s="13" t="s">
        <v>88</v>
      </c>
    </row>
    <row r="207" s="1" customFormat="1" ht="21.6" customHeight="1">
      <c r="B207" s="34"/>
      <c r="C207" s="219" t="s">
        <v>371</v>
      </c>
      <c r="D207" s="219" t="s">
        <v>126</v>
      </c>
      <c r="E207" s="220" t="s">
        <v>372</v>
      </c>
      <c r="F207" s="221" t="s">
        <v>373</v>
      </c>
      <c r="G207" s="222" t="s">
        <v>232</v>
      </c>
      <c r="H207" s="223">
        <v>20.27</v>
      </c>
      <c r="I207" s="224"/>
      <c r="J207" s="225">
        <f>ROUND(I207*H207,2)</f>
        <v>0</v>
      </c>
      <c r="K207" s="221" t="s">
        <v>130</v>
      </c>
      <c r="L207" s="39"/>
      <c r="M207" s="226" t="s">
        <v>1</v>
      </c>
      <c r="N207" s="227" t="s">
        <v>43</v>
      </c>
      <c r="O207" s="82"/>
      <c r="P207" s="228">
        <f>O207*H207</f>
        <v>0</v>
      </c>
      <c r="Q207" s="228">
        <v>4.0000000000000003E-05</v>
      </c>
      <c r="R207" s="228">
        <f>Q207*H207</f>
        <v>0.00081080000000000008</v>
      </c>
      <c r="S207" s="228">
        <v>0</v>
      </c>
      <c r="T207" s="229">
        <f>S207*H207</f>
        <v>0</v>
      </c>
      <c r="AR207" s="230" t="s">
        <v>145</v>
      </c>
      <c r="AT207" s="230" t="s">
        <v>126</v>
      </c>
      <c r="AU207" s="230" t="s">
        <v>88</v>
      </c>
      <c r="AY207" s="13" t="s">
        <v>123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3" t="s">
        <v>86</v>
      </c>
      <c r="BK207" s="231">
        <f>ROUND(I207*H207,2)</f>
        <v>0</v>
      </c>
      <c r="BL207" s="13" t="s">
        <v>145</v>
      </c>
      <c r="BM207" s="230" t="s">
        <v>374</v>
      </c>
    </row>
    <row r="208" s="1" customFormat="1">
      <c r="B208" s="34"/>
      <c r="C208" s="35"/>
      <c r="D208" s="232" t="s">
        <v>133</v>
      </c>
      <c r="E208" s="35"/>
      <c r="F208" s="233" t="s">
        <v>375</v>
      </c>
      <c r="G208" s="35"/>
      <c r="H208" s="35"/>
      <c r="I208" s="135"/>
      <c r="J208" s="35"/>
      <c r="K208" s="35"/>
      <c r="L208" s="39"/>
      <c r="M208" s="234"/>
      <c r="N208" s="82"/>
      <c r="O208" s="82"/>
      <c r="P208" s="82"/>
      <c r="Q208" s="82"/>
      <c r="R208" s="82"/>
      <c r="S208" s="82"/>
      <c r="T208" s="83"/>
      <c r="AT208" s="13" t="s">
        <v>133</v>
      </c>
      <c r="AU208" s="13" t="s">
        <v>88</v>
      </c>
    </row>
    <row r="209" s="1" customFormat="1" ht="32.4" customHeight="1">
      <c r="B209" s="34"/>
      <c r="C209" s="219" t="s">
        <v>376</v>
      </c>
      <c r="D209" s="219" t="s">
        <v>126</v>
      </c>
      <c r="E209" s="220" t="s">
        <v>377</v>
      </c>
      <c r="F209" s="221" t="s">
        <v>378</v>
      </c>
      <c r="G209" s="222" t="s">
        <v>232</v>
      </c>
      <c r="H209" s="223">
        <v>15.42</v>
      </c>
      <c r="I209" s="224"/>
      <c r="J209" s="225">
        <f>ROUND(I209*H209,2)</f>
        <v>0</v>
      </c>
      <c r="K209" s="221" t="s">
        <v>130</v>
      </c>
      <c r="L209" s="39"/>
      <c r="M209" s="226" t="s">
        <v>1</v>
      </c>
      <c r="N209" s="227" t="s">
        <v>43</v>
      </c>
      <c r="O209" s="82"/>
      <c r="P209" s="228">
        <f>O209*H209</f>
        <v>0</v>
      </c>
      <c r="Q209" s="228">
        <v>0.00132</v>
      </c>
      <c r="R209" s="228">
        <f>Q209*H209</f>
        <v>0.020354399999999998</v>
      </c>
      <c r="S209" s="228">
        <v>0</v>
      </c>
      <c r="T209" s="229">
        <f>S209*H209</f>
        <v>0</v>
      </c>
      <c r="AR209" s="230" t="s">
        <v>145</v>
      </c>
      <c r="AT209" s="230" t="s">
        <v>126</v>
      </c>
      <c r="AU209" s="230" t="s">
        <v>88</v>
      </c>
      <c r="AY209" s="13" t="s">
        <v>123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3" t="s">
        <v>86</v>
      </c>
      <c r="BK209" s="231">
        <f>ROUND(I209*H209,2)</f>
        <v>0</v>
      </c>
      <c r="BL209" s="13" t="s">
        <v>145</v>
      </c>
      <c r="BM209" s="230" t="s">
        <v>379</v>
      </c>
    </row>
    <row r="210" s="1" customFormat="1">
      <c r="B210" s="34"/>
      <c r="C210" s="35"/>
      <c r="D210" s="232" t="s">
        <v>133</v>
      </c>
      <c r="E210" s="35"/>
      <c r="F210" s="233" t="s">
        <v>380</v>
      </c>
      <c r="G210" s="35"/>
      <c r="H210" s="35"/>
      <c r="I210" s="135"/>
      <c r="J210" s="35"/>
      <c r="K210" s="35"/>
      <c r="L210" s="39"/>
      <c r="M210" s="234"/>
      <c r="N210" s="82"/>
      <c r="O210" s="82"/>
      <c r="P210" s="82"/>
      <c r="Q210" s="82"/>
      <c r="R210" s="82"/>
      <c r="S210" s="82"/>
      <c r="T210" s="83"/>
      <c r="AT210" s="13" t="s">
        <v>133</v>
      </c>
      <c r="AU210" s="13" t="s">
        <v>88</v>
      </c>
    </row>
    <row r="211" s="1" customFormat="1">
      <c r="B211" s="34"/>
      <c r="C211" s="35"/>
      <c r="D211" s="232" t="s">
        <v>134</v>
      </c>
      <c r="E211" s="35"/>
      <c r="F211" s="235" t="s">
        <v>381</v>
      </c>
      <c r="G211" s="35"/>
      <c r="H211" s="35"/>
      <c r="I211" s="135"/>
      <c r="J211" s="35"/>
      <c r="K211" s="35"/>
      <c r="L211" s="39"/>
      <c r="M211" s="234"/>
      <c r="N211" s="82"/>
      <c r="O211" s="82"/>
      <c r="P211" s="82"/>
      <c r="Q211" s="82"/>
      <c r="R211" s="82"/>
      <c r="S211" s="82"/>
      <c r="T211" s="83"/>
      <c r="AT211" s="13" t="s">
        <v>134</v>
      </c>
      <c r="AU211" s="13" t="s">
        <v>88</v>
      </c>
    </row>
    <row r="212" s="1" customFormat="1" ht="32.4" customHeight="1">
      <c r="B212" s="34"/>
      <c r="C212" s="219" t="s">
        <v>382</v>
      </c>
      <c r="D212" s="219" t="s">
        <v>126</v>
      </c>
      <c r="E212" s="220" t="s">
        <v>383</v>
      </c>
      <c r="F212" s="221" t="s">
        <v>384</v>
      </c>
      <c r="G212" s="222" t="s">
        <v>232</v>
      </c>
      <c r="H212" s="223">
        <v>15.42</v>
      </c>
      <c r="I212" s="224"/>
      <c r="J212" s="225">
        <f>ROUND(I212*H212,2)</f>
        <v>0</v>
      </c>
      <c r="K212" s="221" t="s">
        <v>130</v>
      </c>
      <c r="L212" s="39"/>
      <c r="M212" s="226" t="s">
        <v>1</v>
      </c>
      <c r="N212" s="227" t="s">
        <v>43</v>
      </c>
      <c r="O212" s="82"/>
      <c r="P212" s="228">
        <f>O212*H212</f>
        <v>0</v>
      </c>
      <c r="Q212" s="228">
        <v>4.0000000000000003E-05</v>
      </c>
      <c r="R212" s="228">
        <f>Q212*H212</f>
        <v>0.00061680000000000003</v>
      </c>
      <c r="S212" s="228">
        <v>0</v>
      </c>
      <c r="T212" s="229">
        <f>S212*H212</f>
        <v>0</v>
      </c>
      <c r="AR212" s="230" t="s">
        <v>145</v>
      </c>
      <c r="AT212" s="230" t="s">
        <v>126</v>
      </c>
      <c r="AU212" s="230" t="s">
        <v>88</v>
      </c>
      <c r="AY212" s="13" t="s">
        <v>123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3" t="s">
        <v>86</v>
      </c>
      <c r="BK212" s="231">
        <f>ROUND(I212*H212,2)</f>
        <v>0</v>
      </c>
      <c r="BL212" s="13" t="s">
        <v>145</v>
      </c>
      <c r="BM212" s="230" t="s">
        <v>385</v>
      </c>
    </row>
    <row r="213" s="1" customFormat="1">
      <c r="B213" s="34"/>
      <c r="C213" s="35"/>
      <c r="D213" s="232" t="s">
        <v>133</v>
      </c>
      <c r="E213" s="35"/>
      <c r="F213" s="233" t="s">
        <v>386</v>
      </c>
      <c r="G213" s="35"/>
      <c r="H213" s="35"/>
      <c r="I213" s="135"/>
      <c r="J213" s="35"/>
      <c r="K213" s="35"/>
      <c r="L213" s="39"/>
      <c r="M213" s="234"/>
      <c r="N213" s="82"/>
      <c r="O213" s="82"/>
      <c r="P213" s="82"/>
      <c r="Q213" s="82"/>
      <c r="R213" s="82"/>
      <c r="S213" s="82"/>
      <c r="T213" s="83"/>
      <c r="AT213" s="13" t="s">
        <v>133</v>
      </c>
      <c r="AU213" s="13" t="s">
        <v>88</v>
      </c>
    </row>
    <row r="214" s="1" customFormat="1" ht="21.6" customHeight="1">
      <c r="B214" s="34"/>
      <c r="C214" s="219" t="s">
        <v>387</v>
      </c>
      <c r="D214" s="219" t="s">
        <v>126</v>
      </c>
      <c r="E214" s="220" t="s">
        <v>388</v>
      </c>
      <c r="F214" s="221" t="s">
        <v>389</v>
      </c>
      <c r="G214" s="222" t="s">
        <v>294</v>
      </c>
      <c r="H214" s="223">
        <v>0.29999999999999999</v>
      </c>
      <c r="I214" s="224"/>
      <c r="J214" s="225">
        <f>ROUND(I214*H214,2)</f>
        <v>0</v>
      </c>
      <c r="K214" s="221" t="s">
        <v>130</v>
      </c>
      <c r="L214" s="39"/>
      <c r="M214" s="226" t="s">
        <v>1</v>
      </c>
      <c r="N214" s="227" t="s">
        <v>43</v>
      </c>
      <c r="O214" s="82"/>
      <c r="P214" s="228">
        <f>O214*H214</f>
        <v>0</v>
      </c>
      <c r="Q214" s="228">
        <v>1.0763700000000001</v>
      </c>
      <c r="R214" s="228">
        <f>Q214*H214</f>
        <v>0.322911</v>
      </c>
      <c r="S214" s="228">
        <v>0</v>
      </c>
      <c r="T214" s="229">
        <f>S214*H214</f>
        <v>0</v>
      </c>
      <c r="AR214" s="230" t="s">
        <v>145</v>
      </c>
      <c r="AT214" s="230" t="s">
        <v>126</v>
      </c>
      <c r="AU214" s="230" t="s">
        <v>88</v>
      </c>
      <c r="AY214" s="13" t="s">
        <v>123</v>
      </c>
      <c r="BE214" s="231">
        <f>IF(N214="základní",J214,0)</f>
        <v>0</v>
      </c>
      <c r="BF214" s="231">
        <f>IF(N214="snížená",J214,0)</f>
        <v>0</v>
      </c>
      <c r="BG214" s="231">
        <f>IF(N214="zákl. přenesená",J214,0)</f>
        <v>0</v>
      </c>
      <c r="BH214" s="231">
        <f>IF(N214="sníž. přenesená",J214,0)</f>
        <v>0</v>
      </c>
      <c r="BI214" s="231">
        <f>IF(N214="nulová",J214,0)</f>
        <v>0</v>
      </c>
      <c r="BJ214" s="13" t="s">
        <v>86</v>
      </c>
      <c r="BK214" s="231">
        <f>ROUND(I214*H214,2)</f>
        <v>0</v>
      </c>
      <c r="BL214" s="13" t="s">
        <v>145</v>
      </c>
      <c r="BM214" s="230" t="s">
        <v>390</v>
      </c>
    </row>
    <row r="215" s="1" customFormat="1">
      <c r="B215" s="34"/>
      <c r="C215" s="35"/>
      <c r="D215" s="232" t="s">
        <v>133</v>
      </c>
      <c r="E215" s="35"/>
      <c r="F215" s="233" t="s">
        <v>391</v>
      </c>
      <c r="G215" s="35"/>
      <c r="H215" s="35"/>
      <c r="I215" s="135"/>
      <c r="J215" s="35"/>
      <c r="K215" s="35"/>
      <c r="L215" s="39"/>
      <c r="M215" s="234"/>
      <c r="N215" s="82"/>
      <c r="O215" s="82"/>
      <c r="P215" s="82"/>
      <c r="Q215" s="82"/>
      <c r="R215" s="82"/>
      <c r="S215" s="82"/>
      <c r="T215" s="83"/>
      <c r="AT215" s="13" t="s">
        <v>133</v>
      </c>
      <c r="AU215" s="13" t="s">
        <v>88</v>
      </c>
    </row>
    <row r="216" s="1" customFormat="1">
      <c r="B216" s="34"/>
      <c r="C216" s="35"/>
      <c r="D216" s="232" t="s">
        <v>134</v>
      </c>
      <c r="E216" s="35"/>
      <c r="F216" s="235" t="s">
        <v>392</v>
      </c>
      <c r="G216" s="35"/>
      <c r="H216" s="35"/>
      <c r="I216" s="135"/>
      <c r="J216" s="35"/>
      <c r="K216" s="35"/>
      <c r="L216" s="39"/>
      <c r="M216" s="234"/>
      <c r="N216" s="82"/>
      <c r="O216" s="82"/>
      <c r="P216" s="82"/>
      <c r="Q216" s="82"/>
      <c r="R216" s="82"/>
      <c r="S216" s="82"/>
      <c r="T216" s="83"/>
      <c r="AT216" s="13" t="s">
        <v>134</v>
      </c>
      <c r="AU216" s="13" t="s">
        <v>88</v>
      </c>
    </row>
    <row r="217" s="1" customFormat="1" ht="21.6" customHeight="1">
      <c r="B217" s="34"/>
      <c r="C217" s="219" t="s">
        <v>393</v>
      </c>
      <c r="D217" s="219" t="s">
        <v>126</v>
      </c>
      <c r="E217" s="220" t="s">
        <v>394</v>
      </c>
      <c r="F217" s="221" t="s">
        <v>395</v>
      </c>
      <c r="G217" s="222" t="s">
        <v>294</v>
      </c>
      <c r="H217" s="223">
        <v>0.19300000000000001</v>
      </c>
      <c r="I217" s="224"/>
      <c r="J217" s="225">
        <f>ROUND(I217*H217,2)</f>
        <v>0</v>
      </c>
      <c r="K217" s="221" t="s">
        <v>130</v>
      </c>
      <c r="L217" s="39"/>
      <c r="M217" s="226" t="s">
        <v>1</v>
      </c>
      <c r="N217" s="227" t="s">
        <v>43</v>
      </c>
      <c r="O217" s="82"/>
      <c r="P217" s="228">
        <f>O217*H217</f>
        <v>0</v>
      </c>
      <c r="Q217" s="228">
        <v>1.0597300000000001</v>
      </c>
      <c r="R217" s="228">
        <f>Q217*H217</f>
        <v>0.20452789000000002</v>
      </c>
      <c r="S217" s="228">
        <v>0</v>
      </c>
      <c r="T217" s="229">
        <f>S217*H217</f>
        <v>0</v>
      </c>
      <c r="AR217" s="230" t="s">
        <v>145</v>
      </c>
      <c r="AT217" s="230" t="s">
        <v>126</v>
      </c>
      <c r="AU217" s="230" t="s">
        <v>88</v>
      </c>
      <c r="AY217" s="13" t="s">
        <v>123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3" t="s">
        <v>86</v>
      </c>
      <c r="BK217" s="231">
        <f>ROUND(I217*H217,2)</f>
        <v>0</v>
      </c>
      <c r="BL217" s="13" t="s">
        <v>145</v>
      </c>
      <c r="BM217" s="230" t="s">
        <v>396</v>
      </c>
    </row>
    <row r="218" s="1" customFormat="1">
      <c r="B218" s="34"/>
      <c r="C218" s="35"/>
      <c r="D218" s="232" t="s">
        <v>133</v>
      </c>
      <c r="E218" s="35"/>
      <c r="F218" s="233" t="s">
        <v>397</v>
      </c>
      <c r="G218" s="35"/>
      <c r="H218" s="35"/>
      <c r="I218" s="135"/>
      <c r="J218" s="35"/>
      <c r="K218" s="35"/>
      <c r="L218" s="39"/>
      <c r="M218" s="234"/>
      <c r="N218" s="82"/>
      <c r="O218" s="82"/>
      <c r="P218" s="82"/>
      <c r="Q218" s="82"/>
      <c r="R218" s="82"/>
      <c r="S218" s="82"/>
      <c r="T218" s="83"/>
      <c r="AT218" s="13" t="s">
        <v>133</v>
      </c>
      <c r="AU218" s="13" t="s">
        <v>88</v>
      </c>
    </row>
    <row r="219" s="1" customFormat="1">
      <c r="B219" s="34"/>
      <c r="C219" s="35"/>
      <c r="D219" s="232" t="s">
        <v>134</v>
      </c>
      <c r="E219" s="35"/>
      <c r="F219" s="235" t="s">
        <v>398</v>
      </c>
      <c r="G219" s="35"/>
      <c r="H219" s="35"/>
      <c r="I219" s="135"/>
      <c r="J219" s="35"/>
      <c r="K219" s="35"/>
      <c r="L219" s="39"/>
      <c r="M219" s="234"/>
      <c r="N219" s="82"/>
      <c r="O219" s="82"/>
      <c r="P219" s="82"/>
      <c r="Q219" s="82"/>
      <c r="R219" s="82"/>
      <c r="S219" s="82"/>
      <c r="T219" s="83"/>
      <c r="AT219" s="13" t="s">
        <v>134</v>
      </c>
      <c r="AU219" s="13" t="s">
        <v>88</v>
      </c>
    </row>
    <row r="220" s="11" customFormat="1" ht="22.8" customHeight="1">
      <c r="B220" s="203"/>
      <c r="C220" s="204"/>
      <c r="D220" s="205" t="s">
        <v>77</v>
      </c>
      <c r="E220" s="217" t="s">
        <v>145</v>
      </c>
      <c r="F220" s="217" t="s">
        <v>399</v>
      </c>
      <c r="G220" s="204"/>
      <c r="H220" s="204"/>
      <c r="I220" s="207"/>
      <c r="J220" s="218">
        <f>BK220</f>
        <v>0</v>
      </c>
      <c r="K220" s="204"/>
      <c r="L220" s="209"/>
      <c r="M220" s="210"/>
      <c r="N220" s="211"/>
      <c r="O220" s="211"/>
      <c r="P220" s="212">
        <f>SUM(P221:P246)</f>
        <v>0</v>
      </c>
      <c r="Q220" s="211"/>
      <c r="R220" s="212">
        <f>SUM(R221:R246)</f>
        <v>20.338599256960002</v>
      </c>
      <c r="S220" s="211"/>
      <c r="T220" s="213">
        <f>SUM(T221:T246)</f>
        <v>0</v>
      </c>
      <c r="AR220" s="214" t="s">
        <v>86</v>
      </c>
      <c r="AT220" s="215" t="s">
        <v>77</v>
      </c>
      <c r="AU220" s="215" t="s">
        <v>86</v>
      </c>
      <c r="AY220" s="214" t="s">
        <v>123</v>
      </c>
      <c r="BK220" s="216">
        <f>SUM(BK221:BK246)</f>
        <v>0</v>
      </c>
    </row>
    <row r="221" s="1" customFormat="1" ht="21.6" customHeight="1">
      <c r="B221" s="34"/>
      <c r="C221" s="219" t="s">
        <v>400</v>
      </c>
      <c r="D221" s="219" t="s">
        <v>126</v>
      </c>
      <c r="E221" s="220" t="s">
        <v>401</v>
      </c>
      <c r="F221" s="221" t="s">
        <v>402</v>
      </c>
      <c r="G221" s="222" t="s">
        <v>253</v>
      </c>
      <c r="H221" s="223">
        <v>7.2800000000000002</v>
      </c>
      <c r="I221" s="224"/>
      <c r="J221" s="225">
        <f>ROUND(I221*H221,2)</f>
        <v>0</v>
      </c>
      <c r="K221" s="221" t="s">
        <v>130</v>
      </c>
      <c r="L221" s="39"/>
      <c r="M221" s="226" t="s">
        <v>1</v>
      </c>
      <c r="N221" s="227" t="s">
        <v>43</v>
      </c>
      <c r="O221" s="82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AR221" s="230" t="s">
        <v>145</v>
      </c>
      <c r="AT221" s="230" t="s">
        <v>126</v>
      </c>
      <c r="AU221" s="230" t="s">
        <v>88</v>
      </c>
      <c r="AY221" s="13" t="s">
        <v>123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3" t="s">
        <v>86</v>
      </c>
      <c r="BK221" s="231">
        <f>ROUND(I221*H221,2)</f>
        <v>0</v>
      </c>
      <c r="BL221" s="13" t="s">
        <v>145</v>
      </c>
      <c r="BM221" s="230" t="s">
        <v>403</v>
      </c>
    </row>
    <row r="222" s="1" customFormat="1">
      <c r="B222" s="34"/>
      <c r="C222" s="35"/>
      <c r="D222" s="232" t="s">
        <v>133</v>
      </c>
      <c r="E222" s="35"/>
      <c r="F222" s="233" t="s">
        <v>404</v>
      </c>
      <c r="G222" s="35"/>
      <c r="H222" s="35"/>
      <c r="I222" s="135"/>
      <c r="J222" s="35"/>
      <c r="K222" s="35"/>
      <c r="L222" s="39"/>
      <c r="M222" s="234"/>
      <c r="N222" s="82"/>
      <c r="O222" s="82"/>
      <c r="P222" s="82"/>
      <c r="Q222" s="82"/>
      <c r="R222" s="82"/>
      <c r="S222" s="82"/>
      <c r="T222" s="83"/>
      <c r="AT222" s="13" t="s">
        <v>133</v>
      </c>
      <c r="AU222" s="13" t="s">
        <v>88</v>
      </c>
    </row>
    <row r="223" s="1" customFormat="1">
      <c r="B223" s="34"/>
      <c r="C223" s="35"/>
      <c r="D223" s="232" t="s">
        <v>134</v>
      </c>
      <c r="E223" s="35"/>
      <c r="F223" s="235" t="s">
        <v>405</v>
      </c>
      <c r="G223" s="35"/>
      <c r="H223" s="35"/>
      <c r="I223" s="135"/>
      <c r="J223" s="35"/>
      <c r="K223" s="35"/>
      <c r="L223" s="39"/>
      <c r="M223" s="234"/>
      <c r="N223" s="82"/>
      <c r="O223" s="82"/>
      <c r="P223" s="82"/>
      <c r="Q223" s="82"/>
      <c r="R223" s="82"/>
      <c r="S223" s="82"/>
      <c r="T223" s="83"/>
      <c r="AT223" s="13" t="s">
        <v>134</v>
      </c>
      <c r="AU223" s="13" t="s">
        <v>88</v>
      </c>
    </row>
    <row r="224" s="1" customFormat="1" ht="21.6" customHeight="1">
      <c r="B224" s="34"/>
      <c r="C224" s="219" t="s">
        <v>406</v>
      </c>
      <c r="D224" s="219" t="s">
        <v>126</v>
      </c>
      <c r="E224" s="220" t="s">
        <v>407</v>
      </c>
      <c r="F224" s="221" t="s">
        <v>408</v>
      </c>
      <c r="G224" s="222" t="s">
        <v>294</v>
      </c>
      <c r="H224" s="223">
        <v>1.7</v>
      </c>
      <c r="I224" s="224"/>
      <c r="J224" s="225">
        <f>ROUND(I224*H224,2)</f>
        <v>0</v>
      </c>
      <c r="K224" s="221" t="s">
        <v>130</v>
      </c>
      <c r="L224" s="39"/>
      <c r="M224" s="226" t="s">
        <v>1</v>
      </c>
      <c r="N224" s="227" t="s">
        <v>43</v>
      </c>
      <c r="O224" s="82"/>
      <c r="P224" s="228">
        <f>O224*H224</f>
        <v>0</v>
      </c>
      <c r="Q224" s="228">
        <v>1.0490900000000001</v>
      </c>
      <c r="R224" s="228">
        <f>Q224*H224</f>
        <v>1.7834530000000002</v>
      </c>
      <c r="S224" s="228">
        <v>0</v>
      </c>
      <c r="T224" s="229">
        <f>S224*H224</f>
        <v>0</v>
      </c>
      <c r="AR224" s="230" t="s">
        <v>145</v>
      </c>
      <c r="AT224" s="230" t="s">
        <v>126</v>
      </c>
      <c r="AU224" s="230" t="s">
        <v>88</v>
      </c>
      <c r="AY224" s="13" t="s">
        <v>123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3" t="s">
        <v>86</v>
      </c>
      <c r="BK224" s="231">
        <f>ROUND(I224*H224,2)</f>
        <v>0</v>
      </c>
      <c r="BL224" s="13" t="s">
        <v>145</v>
      </c>
      <c r="BM224" s="230" t="s">
        <v>409</v>
      </c>
    </row>
    <row r="225" s="1" customFormat="1">
      <c r="B225" s="34"/>
      <c r="C225" s="35"/>
      <c r="D225" s="232" t="s">
        <v>133</v>
      </c>
      <c r="E225" s="35"/>
      <c r="F225" s="233" t="s">
        <v>410</v>
      </c>
      <c r="G225" s="35"/>
      <c r="H225" s="35"/>
      <c r="I225" s="135"/>
      <c r="J225" s="35"/>
      <c r="K225" s="35"/>
      <c r="L225" s="39"/>
      <c r="M225" s="234"/>
      <c r="N225" s="82"/>
      <c r="O225" s="82"/>
      <c r="P225" s="82"/>
      <c r="Q225" s="82"/>
      <c r="R225" s="82"/>
      <c r="S225" s="82"/>
      <c r="T225" s="83"/>
      <c r="AT225" s="13" t="s">
        <v>133</v>
      </c>
      <c r="AU225" s="13" t="s">
        <v>88</v>
      </c>
    </row>
    <row r="226" s="1" customFormat="1">
      <c r="B226" s="34"/>
      <c r="C226" s="35"/>
      <c r="D226" s="232" t="s">
        <v>134</v>
      </c>
      <c r="E226" s="35"/>
      <c r="F226" s="235" t="s">
        <v>411</v>
      </c>
      <c r="G226" s="35"/>
      <c r="H226" s="35"/>
      <c r="I226" s="135"/>
      <c r="J226" s="35"/>
      <c r="K226" s="35"/>
      <c r="L226" s="39"/>
      <c r="M226" s="234"/>
      <c r="N226" s="82"/>
      <c r="O226" s="82"/>
      <c r="P226" s="82"/>
      <c r="Q226" s="82"/>
      <c r="R226" s="82"/>
      <c r="S226" s="82"/>
      <c r="T226" s="83"/>
      <c r="AT226" s="13" t="s">
        <v>134</v>
      </c>
      <c r="AU226" s="13" t="s">
        <v>88</v>
      </c>
    </row>
    <row r="227" s="1" customFormat="1" ht="14.4" customHeight="1">
      <c r="B227" s="34"/>
      <c r="C227" s="219" t="s">
        <v>412</v>
      </c>
      <c r="D227" s="219" t="s">
        <v>126</v>
      </c>
      <c r="E227" s="220" t="s">
        <v>413</v>
      </c>
      <c r="F227" s="221" t="s">
        <v>414</v>
      </c>
      <c r="G227" s="222" t="s">
        <v>232</v>
      </c>
      <c r="H227" s="223">
        <v>18.280000000000001</v>
      </c>
      <c r="I227" s="224"/>
      <c r="J227" s="225">
        <f>ROUND(I227*H227,2)</f>
        <v>0</v>
      </c>
      <c r="K227" s="221" t="s">
        <v>130</v>
      </c>
      <c r="L227" s="39"/>
      <c r="M227" s="226" t="s">
        <v>1</v>
      </c>
      <c r="N227" s="227" t="s">
        <v>43</v>
      </c>
      <c r="O227" s="82"/>
      <c r="P227" s="228">
        <f>O227*H227</f>
        <v>0</v>
      </c>
      <c r="Q227" s="228">
        <v>0.010874932</v>
      </c>
      <c r="R227" s="228">
        <f>Q227*H227</f>
        <v>0.19879375696000001</v>
      </c>
      <c r="S227" s="228">
        <v>0</v>
      </c>
      <c r="T227" s="229">
        <f>S227*H227</f>
        <v>0</v>
      </c>
      <c r="AR227" s="230" t="s">
        <v>145</v>
      </c>
      <c r="AT227" s="230" t="s">
        <v>126</v>
      </c>
      <c r="AU227" s="230" t="s">
        <v>88</v>
      </c>
      <c r="AY227" s="13" t="s">
        <v>123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3" t="s">
        <v>86</v>
      </c>
      <c r="BK227" s="231">
        <f>ROUND(I227*H227,2)</f>
        <v>0</v>
      </c>
      <c r="BL227" s="13" t="s">
        <v>145</v>
      </c>
      <c r="BM227" s="230" t="s">
        <v>415</v>
      </c>
    </row>
    <row r="228" s="1" customFormat="1">
      <c r="B228" s="34"/>
      <c r="C228" s="35"/>
      <c r="D228" s="232" t="s">
        <v>133</v>
      </c>
      <c r="E228" s="35"/>
      <c r="F228" s="233" t="s">
        <v>416</v>
      </c>
      <c r="G228" s="35"/>
      <c r="H228" s="35"/>
      <c r="I228" s="135"/>
      <c r="J228" s="35"/>
      <c r="K228" s="35"/>
      <c r="L228" s="39"/>
      <c r="M228" s="234"/>
      <c r="N228" s="82"/>
      <c r="O228" s="82"/>
      <c r="P228" s="82"/>
      <c r="Q228" s="82"/>
      <c r="R228" s="82"/>
      <c r="S228" s="82"/>
      <c r="T228" s="83"/>
      <c r="AT228" s="13" t="s">
        <v>133</v>
      </c>
      <c r="AU228" s="13" t="s">
        <v>88</v>
      </c>
    </row>
    <row r="229" s="1" customFormat="1">
      <c r="B229" s="34"/>
      <c r="C229" s="35"/>
      <c r="D229" s="232" t="s">
        <v>134</v>
      </c>
      <c r="E229" s="35"/>
      <c r="F229" s="235" t="s">
        <v>417</v>
      </c>
      <c r="G229" s="35"/>
      <c r="H229" s="35"/>
      <c r="I229" s="135"/>
      <c r="J229" s="35"/>
      <c r="K229" s="35"/>
      <c r="L229" s="39"/>
      <c r="M229" s="234"/>
      <c r="N229" s="82"/>
      <c r="O229" s="82"/>
      <c r="P229" s="82"/>
      <c r="Q229" s="82"/>
      <c r="R229" s="82"/>
      <c r="S229" s="82"/>
      <c r="T229" s="83"/>
      <c r="AT229" s="13" t="s">
        <v>134</v>
      </c>
      <c r="AU229" s="13" t="s">
        <v>88</v>
      </c>
    </row>
    <row r="230" s="1" customFormat="1" ht="21.6" customHeight="1">
      <c r="B230" s="34"/>
      <c r="C230" s="219" t="s">
        <v>418</v>
      </c>
      <c r="D230" s="219" t="s">
        <v>126</v>
      </c>
      <c r="E230" s="220" t="s">
        <v>419</v>
      </c>
      <c r="F230" s="221" t="s">
        <v>420</v>
      </c>
      <c r="G230" s="222" t="s">
        <v>232</v>
      </c>
      <c r="H230" s="223">
        <v>18.280000000000001</v>
      </c>
      <c r="I230" s="224"/>
      <c r="J230" s="225">
        <f>ROUND(I230*H230,2)</f>
        <v>0</v>
      </c>
      <c r="K230" s="221" t="s">
        <v>130</v>
      </c>
      <c r="L230" s="39"/>
      <c r="M230" s="226" t="s">
        <v>1</v>
      </c>
      <c r="N230" s="227" t="s">
        <v>43</v>
      </c>
      <c r="O230" s="82"/>
      <c r="P230" s="228">
        <f>O230*H230</f>
        <v>0</v>
      </c>
      <c r="Q230" s="228">
        <v>0</v>
      </c>
      <c r="R230" s="228">
        <f>Q230*H230</f>
        <v>0</v>
      </c>
      <c r="S230" s="228">
        <v>0</v>
      </c>
      <c r="T230" s="229">
        <f>S230*H230</f>
        <v>0</v>
      </c>
      <c r="AR230" s="230" t="s">
        <v>145</v>
      </c>
      <c r="AT230" s="230" t="s">
        <v>126</v>
      </c>
      <c r="AU230" s="230" t="s">
        <v>88</v>
      </c>
      <c r="AY230" s="13" t="s">
        <v>123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3" t="s">
        <v>86</v>
      </c>
      <c r="BK230" s="231">
        <f>ROUND(I230*H230,2)</f>
        <v>0</v>
      </c>
      <c r="BL230" s="13" t="s">
        <v>145</v>
      </c>
      <c r="BM230" s="230" t="s">
        <v>421</v>
      </c>
    </row>
    <row r="231" s="1" customFormat="1">
      <c r="B231" s="34"/>
      <c r="C231" s="35"/>
      <c r="D231" s="232" t="s">
        <v>133</v>
      </c>
      <c r="E231" s="35"/>
      <c r="F231" s="233" t="s">
        <v>422</v>
      </c>
      <c r="G231" s="35"/>
      <c r="H231" s="35"/>
      <c r="I231" s="135"/>
      <c r="J231" s="35"/>
      <c r="K231" s="35"/>
      <c r="L231" s="39"/>
      <c r="M231" s="234"/>
      <c r="N231" s="82"/>
      <c r="O231" s="82"/>
      <c r="P231" s="82"/>
      <c r="Q231" s="82"/>
      <c r="R231" s="82"/>
      <c r="S231" s="82"/>
      <c r="T231" s="83"/>
      <c r="AT231" s="13" t="s">
        <v>133</v>
      </c>
      <c r="AU231" s="13" t="s">
        <v>88</v>
      </c>
    </row>
    <row r="232" s="1" customFormat="1" ht="21.6" customHeight="1">
      <c r="B232" s="34"/>
      <c r="C232" s="219" t="s">
        <v>423</v>
      </c>
      <c r="D232" s="219" t="s">
        <v>126</v>
      </c>
      <c r="E232" s="220" t="s">
        <v>424</v>
      </c>
      <c r="F232" s="221" t="s">
        <v>425</v>
      </c>
      <c r="G232" s="222" t="s">
        <v>232</v>
      </c>
      <c r="H232" s="223">
        <v>0.52000000000000002</v>
      </c>
      <c r="I232" s="224"/>
      <c r="J232" s="225">
        <f>ROUND(I232*H232,2)</f>
        <v>0</v>
      </c>
      <c r="K232" s="221" t="s">
        <v>130</v>
      </c>
      <c r="L232" s="39"/>
      <c r="M232" s="226" t="s">
        <v>1</v>
      </c>
      <c r="N232" s="227" t="s">
        <v>43</v>
      </c>
      <c r="O232" s="82"/>
      <c r="P232" s="228">
        <f>O232*H232</f>
        <v>0</v>
      </c>
      <c r="Q232" s="228">
        <v>0.02266</v>
      </c>
      <c r="R232" s="228">
        <f>Q232*H232</f>
        <v>0.011783200000000001</v>
      </c>
      <c r="S232" s="228">
        <v>0</v>
      </c>
      <c r="T232" s="229">
        <f>S232*H232</f>
        <v>0</v>
      </c>
      <c r="AR232" s="230" t="s">
        <v>145</v>
      </c>
      <c r="AT232" s="230" t="s">
        <v>126</v>
      </c>
      <c r="AU232" s="230" t="s">
        <v>88</v>
      </c>
      <c r="AY232" s="13" t="s">
        <v>123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3" t="s">
        <v>86</v>
      </c>
      <c r="BK232" s="231">
        <f>ROUND(I232*H232,2)</f>
        <v>0</v>
      </c>
      <c r="BL232" s="13" t="s">
        <v>145</v>
      </c>
      <c r="BM232" s="230" t="s">
        <v>426</v>
      </c>
    </row>
    <row r="233" s="1" customFormat="1">
      <c r="B233" s="34"/>
      <c r="C233" s="35"/>
      <c r="D233" s="232" t="s">
        <v>133</v>
      </c>
      <c r="E233" s="35"/>
      <c r="F233" s="233" t="s">
        <v>427</v>
      </c>
      <c r="G233" s="35"/>
      <c r="H233" s="35"/>
      <c r="I233" s="135"/>
      <c r="J233" s="35"/>
      <c r="K233" s="35"/>
      <c r="L233" s="39"/>
      <c r="M233" s="234"/>
      <c r="N233" s="82"/>
      <c r="O233" s="82"/>
      <c r="P233" s="82"/>
      <c r="Q233" s="82"/>
      <c r="R233" s="82"/>
      <c r="S233" s="82"/>
      <c r="T233" s="83"/>
      <c r="AT233" s="13" t="s">
        <v>133</v>
      </c>
      <c r="AU233" s="13" t="s">
        <v>88</v>
      </c>
    </row>
    <row r="234" s="1" customFormat="1">
      <c r="B234" s="34"/>
      <c r="C234" s="35"/>
      <c r="D234" s="232" t="s">
        <v>134</v>
      </c>
      <c r="E234" s="35"/>
      <c r="F234" s="235" t="s">
        <v>428</v>
      </c>
      <c r="G234" s="35"/>
      <c r="H234" s="35"/>
      <c r="I234" s="135"/>
      <c r="J234" s="35"/>
      <c r="K234" s="35"/>
      <c r="L234" s="39"/>
      <c r="M234" s="234"/>
      <c r="N234" s="82"/>
      <c r="O234" s="82"/>
      <c r="P234" s="82"/>
      <c r="Q234" s="82"/>
      <c r="R234" s="82"/>
      <c r="S234" s="82"/>
      <c r="T234" s="83"/>
      <c r="AT234" s="13" t="s">
        <v>134</v>
      </c>
      <c r="AU234" s="13" t="s">
        <v>88</v>
      </c>
    </row>
    <row r="235" s="1" customFormat="1" ht="32.4" customHeight="1">
      <c r="B235" s="34"/>
      <c r="C235" s="219" t="s">
        <v>429</v>
      </c>
      <c r="D235" s="219" t="s">
        <v>126</v>
      </c>
      <c r="E235" s="220" t="s">
        <v>430</v>
      </c>
      <c r="F235" s="221" t="s">
        <v>431</v>
      </c>
      <c r="G235" s="222" t="s">
        <v>232</v>
      </c>
      <c r="H235" s="223">
        <v>22.43</v>
      </c>
      <c r="I235" s="224"/>
      <c r="J235" s="225">
        <f>ROUND(I235*H235,2)</f>
        <v>0</v>
      </c>
      <c r="K235" s="221" t="s">
        <v>130</v>
      </c>
      <c r="L235" s="39"/>
      <c r="M235" s="226" t="s">
        <v>1</v>
      </c>
      <c r="N235" s="227" t="s">
        <v>43</v>
      </c>
      <c r="O235" s="82"/>
      <c r="P235" s="228">
        <f>O235*H235</f>
        <v>0</v>
      </c>
      <c r="Q235" s="228">
        <v>0.15071000000000001</v>
      </c>
      <c r="R235" s="228">
        <f>Q235*H235</f>
        <v>3.3804253000000002</v>
      </c>
      <c r="S235" s="228">
        <v>0</v>
      </c>
      <c r="T235" s="229">
        <f>S235*H235</f>
        <v>0</v>
      </c>
      <c r="AR235" s="230" t="s">
        <v>145</v>
      </c>
      <c r="AT235" s="230" t="s">
        <v>126</v>
      </c>
      <c r="AU235" s="230" t="s">
        <v>88</v>
      </c>
      <c r="AY235" s="13" t="s">
        <v>123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3" t="s">
        <v>86</v>
      </c>
      <c r="BK235" s="231">
        <f>ROUND(I235*H235,2)</f>
        <v>0</v>
      </c>
      <c r="BL235" s="13" t="s">
        <v>145</v>
      </c>
      <c r="BM235" s="230" t="s">
        <v>432</v>
      </c>
    </row>
    <row r="236" s="1" customFormat="1">
      <c r="B236" s="34"/>
      <c r="C236" s="35"/>
      <c r="D236" s="232" t="s">
        <v>133</v>
      </c>
      <c r="E236" s="35"/>
      <c r="F236" s="233" t="s">
        <v>433</v>
      </c>
      <c r="G236" s="35"/>
      <c r="H236" s="35"/>
      <c r="I236" s="135"/>
      <c r="J236" s="35"/>
      <c r="K236" s="35"/>
      <c r="L236" s="39"/>
      <c r="M236" s="234"/>
      <c r="N236" s="82"/>
      <c r="O236" s="82"/>
      <c r="P236" s="82"/>
      <c r="Q236" s="82"/>
      <c r="R236" s="82"/>
      <c r="S236" s="82"/>
      <c r="T236" s="83"/>
      <c r="AT236" s="13" t="s">
        <v>133</v>
      </c>
      <c r="AU236" s="13" t="s">
        <v>88</v>
      </c>
    </row>
    <row r="237" s="1" customFormat="1">
      <c r="B237" s="34"/>
      <c r="C237" s="35"/>
      <c r="D237" s="232" t="s">
        <v>134</v>
      </c>
      <c r="E237" s="35"/>
      <c r="F237" s="235" t="s">
        <v>434</v>
      </c>
      <c r="G237" s="35"/>
      <c r="H237" s="35"/>
      <c r="I237" s="135"/>
      <c r="J237" s="35"/>
      <c r="K237" s="35"/>
      <c r="L237" s="39"/>
      <c r="M237" s="234"/>
      <c r="N237" s="82"/>
      <c r="O237" s="82"/>
      <c r="P237" s="82"/>
      <c r="Q237" s="82"/>
      <c r="R237" s="82"/>
      <c r="S237" s="82"/>
      <c r="T237" s="83"/>
      <c r="AT237" s="13" t="s">
        <v>134</v>
      </c>
      <c r="AU237" s="13" t="s">
        <v>88</v>
      </c>
    </row>
    <row r="238" s="1" customFormat="1" ht="21.6" customHeight="1">
      <c r="B238" s="34"/>
      <c r="C238" s="219" t="s">
        <v>435</v>
      </c>
      <c r="D238" s="219" t="s">
        <v>126</v>
      </c>
      <c r="E238" s="220" t="s">
        <v>436</v>
      </c>
      <c r="F238" s="221" t="s">
        <v>437</v>
      </c>
      <c r="G238" s="222" t="s">
        <v>253</v>
      </c>
      <c r="H238" s="223">
        <v>5.1399999999999997</v>
      </c>
      <c r="I238" s="224"/>
      <c r="J238" s="225">
        <f>ROUND(I238*H238,2)</f>
        <v>0</v>
      </c>
      <c r="K238" s="221" t="s">
        <v>130</v>
      </c>
      <c r="L238" s="39"/>
      <c r="M238" s="226" t="s">
        <v>1</v>
      </c>
      <c r="N238" s="227" t="s">
        <v>43</v>
      </c>
      <c r="O238" s="8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AR238" s="230" t="s">
        <v>145</v>
      </c>
      <c r="AT238" s="230" t="s">
        <v>126</v>
      </c>
      <c r="AU238" s="230" t="s">
        <v>88</v>
      </c>
      <c r="AY238" s="13" t="s">
        <v>123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3" t="s">
        <v>86</v>
      </c>
      <c r="BK238" s="231">
        <f>ROUND(I238*H238,2)</f>
        <v>0</v>
      </c>
      <c r="BL238" s="13" t="s">
        <v>145</v>
      </c>
      <c r="BM238" s="230" t="s">
        <v>438</v>
      </c>
    </row>
    <row r="239" s="1" customFormat="1">
      <c r="B239" s="34"/>
      <c r="C239" s="35"/>
      <c r="D239" s="232" t="s">
        <v>133</v>
      </c>
      <c r="E239" s="35"/>
      <c r="F239" s="233" t="s">
        <v>439</v>
      </c>
      <c r="G239" s="35"/>
      <c r="H239" s="35"/>
      <c r="I239" s="135"/>
      <c r="J239" s="35"/>
      <c r="K239" s="35"/>
      <c r="L239" s="39"/>
      <c r="M239" s="234"/>
      <c r="N239" s="82"/>
      <c r="O239" s="82"/>
      <c r="P239" s="82"/>
      <c r="Q239" s="82"/>
      <c r="R239" s="82"/>
      <c r="S239" s="82"/>
      <c r="T239" s="83"/>
      <c r="AT239" s="13" t="s">
        <v>133</v>
      </c>
      <c r="AU239" s="13" t="s">
        <v>88</v>
      </c>
    </row>
    <row r="240" s="1" customFormat="1">
      <c r="B240" s="34"/>
      <c r="C240" s="35"/>
      <c r="D240" s="232" t="s">
        <v>134</v>
      </c>
      <c r="E240" s="35"/>
      <c r="F240" s="235" t="s">
        <v>440</v>
      </c>
      <c r="G240" s="35"/>
      <c r="H240" s="35"/>
      <c r="I240" s="135"/>
      <c r="J240" s="35"/>
      <c r="K240" s="35"/>
      <c r="L240" s="39"/>
      <c r="M240" s="234"/>
      <c r="N240" s="82"/>
      <c r="O240" s="82"/>
      <c r="P240" s="82"/>
      <c r="Q240" s="82"/>
      <c r="R240" s="82"/>
      <c r="S240" s="82"/>
      <c r="T240" s="83"/>
      <c r="AT240" s="13" t="s">
        <v>134</v>
      </c>
      <c r="AU240" s="13" t="s">
        <v>88</v>
      </c>
    </row>
    <row r="241" s="1" customFormat="1" ht="14.4" customHeight="1">
      <c r="B241" s="34"/>
      <c r="C241" s="219" t="s">
        <v>441</v>
      </c>
      <c r="D241" s="219" t="s">
        <v>126</v>
      </c>
      <c r="E241" s="220" t="s">
        <v>442</v>
      </c>
      <c r="F241" s="221" t="s">
        <v>443</v>
      </c>
      <c r="G241" s="222" t="s">
        <v>253</v>
      </c>
      <c r="H241" s="223">
        <v>4.9199999999999999</v>
      </c>
      <c r="I241" s="224"/>
      <c r="J241" s="225">
        <f>ROUND(I241*H241,2)</f>
        <v>0</v>
      </c>
      <c r="K241" s="221" t="s">
        <v>130</v>
      </c>
      <c r="L241" s="39"/>
      <c r="M241" s="226" t="s">
        <v>1</v>
      </c>
      <c r="N241" s="227" t="s">
        <v>43</v>
      </c>
      <c r="O241" s="82"/>
      <c r="P241" s="228">
        <f>O241*H241</f>
        <v>0</v>
      </c>
      <c r="Q241" s="228">
        <v>2.4300000000000002</v>
      </c>
      <c r="R241" s="228">
        <f>Q241*H241</f>
        <v>11.9556</v>
      </c>
      <c r="S241" s="228">
        <v>0</v>
      </c>
      <c r="T241" s="229">
        <f>S241*H241</f>
        <v>0</v>
      </c>
      <c r="AR241" s="230" t="s">
        <v>145</v>
      </c>
      <c r="AT241" s="230" t="s">
        <v>126</v>
      </c>
      <c r="AU241" s="230" t="s">
        <v>88</v>
      </c>
      <c r="AY241" s="13" t="s">
        <v>123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3" t="s">
        <v>86</v>
      </c>
      <c r="BK241" s="231">
        <f>ROUND(I241*H241,2)</f>
        <v>0</v>
      </c>
      <c r="BL241" s="13" t="s">
        <v>145</v>
      </c>
      <c r="BM241" s="230" t="s">
        <v>444</v>
      </c>
    </row>
    <row r="242" s="1" customFormat="1">
      <c r="B242" s="34"/>
      <c r="C242" s="35"/>
      <c r="D242" s="232" t="s">
        <v>133</v>
      </c>
      <c r="E242" s="35"/>
      <c r="F242" s="233" t="s">
        <v>445</v>
      </c>
      <c r="G242" s="35"/>
      <c r="H242" s="35"/>
      <c r="I242" s="135"/>
      <c r="J242" s="35"/>
      <c r="K242" s="35"/>
      <c r="L242" s="39"/>
      <c r="M242" s="234"/>
      <c r="N242" s="82"/>
      <c r="O242" s="82"/>
      <c r="P242" s="82"/>
      <c r="Q242" s="82"/>
      <c r="R242" s="82"/>
      <c r="S242" s="82"/>
      <c r="T242" s="83"/>
      <c r="AT242" s="13" t="s">
        <v>133</v>
      </c>
      <c r="AU242" s="13" t="s">
        <v>88</v>
      </c>
    </row>
    <row r="243" s="1" customFormat="1">
      <c r="B243" s="34"/>
      <c r="C243" s="35"/>
      <c r="D243" s="232" t="s">
        <v>134</v>
      </c>
      <c r="E243" s="35"/>
      <c r="F243" s="235" t="s">
        <v>446</v>
      </c>
      <c r="G243" s="35"/>
      <c r="H243" s="35"/>
      <c r="I243" s="135"/>
      <c r="J243" s="35"/>
      <c r="K243" s="35"/>
      <c r="L243" s="39"/>
      <c r="M243" s="234"/>
      <c r="N243" s="82"/>
      <c r="O243" s="82"/>
      <c r="P243" s="82"/>
      <c r="Q243" s="82"/>
      <c r="R243" s="82"/>
      <c r="S243" s="82"/>
      <c r="T243" s="83"/>
      <c r="AT243" s="13" t="s">
        <v>134</v>
      </c>
      <c r="AU243" s="13" t="s">
        <v>88</v>
      </c>
    </row>
    <row r="244" s="1" customFormat="1" ht="32.4" customHeight="1">
      <c r="B244" s="34"/>
      <c r="C244" s="219" t="s">
        <v>447</v>
      </c>
      <c r="D244" s="219" t="s">
        <v>126</v>
      </c>
      <c r="E244" s="220" t="s">
        <v>448</v>
      </c>
      <c r="F244" s="221" t="s">
        <v>449</v>
      </c>
      <c r="G244" s="222" t="s">
        <v>253</v>
      </c>
      <c r="H244" s="223">
        <v>1.48</v>
      </c>
      <c r="I244" s="224"/>
      <c r="J244" s="225">
        <f>ROUND(I244*H244,2)</f>
        <v>0</v>
      </c>
      <c r="K244" s="221" t="s">
        <v>130</v>
      </c>
      <c r="L244" s="39"/>
      <c r="M244" s="226" t="s">
        <v>1</v>
      </c>
      <c r="N244" s="227" t="s">
        <v>43</v>
      </c>
      <c r="O244" s="82"/>
      <c r="P244" s="228">
        <f>O244*H244</f>
        <v>0</v>
      </c>
      <c r="Q244" s="228">
        <v>2.0327999999999999</v>
      </c>
      <c r="R244" s="228">
        <f>Q244*H244</f>
        <v>3.0085439999999997</v>
      </c>
      <c r="S244" s="228">
        <v>0</v>
      </c>
      <c r="T244" s="229">
        <f>S244*H244</f>
        <v>0</v>
      </c>
      <c r="AR244" s="230" t="s">
        <v>145</v>
      </c>
      <c r="AT244" s="230" t="s">
        <v>126</v>
      </c>
      <c r="AU244" s="230" t="s">
        <v>88</v>
      </c>
      <c r="AY244" s="13" t="s">
        <v>123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3" t="s">
        <v>86</v>
      </c>
      <c r="BK244" s="231">
        <f>ROUND(I244*H244,2)</f>
        <v>0</v>
      </c>
      <c r="BL244" s="13" t="s">
        <v>145</v>
      </c>
      <c r="BM244" s="230" t="s">
        <v>450</v>
      </c>
    </row>
    <row r="245" s="1" customFormat="1">
      <c r="B245" s="34"/>
      <c r="C245" s="35"/>
      <c r="D245" s="232" t="s">
        <v>133</v>
      </c>
      <c r="E245" s="35"/>
      <c r="F245" s="233" t="s">
        <v>451</v>
      </c>
      <c r="G245" s="35"/>
      <c r="H245" s="35"/>
      <c r="I245" s="135"/>
      <c r="J245" s="35"/>
      <c r="K245" s="35"/>
      <c r="L245" s="39"/>
      <c r="M245" s="234"/>
      <c r="N245" s="82"/>
      <c r="O245" s="82"/>
      <c r="P245" s="82"/>
      <c r="Q245" s="82"/>
      <c r="R245" s="82"/>
      <c r="S245" s="82"/>
      <c r="T245" s="83"/>
      <c r="AT245" s="13" t="s">
        <v>133</v>
      </c>
      <c r="AU245" s="13" t="s">
        <v>88</v>
      </c>
    </row>
    <row r="246" s="1" customFormat="1">
      <c r="B246" s="34"/>
      <c r="C246" s="35"/>
      <c r="D246" s="232" t="s">
        <v>134</v>
      </c>
      <c r="E246" s="35"/>
      <c r="F246" s="235" t="s">
        <v>452</v>
      </c>
      <c r="G246" s="35"/>
      <c r="H246" s="35"/>
      <c r="I246" s="135"/>
      <c r="J246" s="35"/>
      <c r="K246" s="35"/>
      <c r="L246" s="39"/>
      <c r="M246" s="234"/>
      <c r="N246" s="82"/>
      <c r="O246" s="82"/>
      <c r="P246" s="82"/>
      <c r="Q246" s="82"/>
      <c r="R246" s="82"/>
      <c r="S246" s="82"/>
      <c r="T246" s="83"/>
      <c r="AT246" s="13" t="s">
        <v>134</v>
      </c>
      <c r="AU246" s="13" t="s">
        <v>88</v>
      </c>
    </row>
    <row r="247" s="11" customFormat="1" ht="22.8" customHeight="1">
      <c r="B247" s="203"/>
      <c r="C247" s="204"/>
      <c r="D247" s="205" t="s">
        <v>77</v>
      </c>
      <c r="E247" s="217" t="s">
        <v>122</v>
      </c>
      <c r="F247" s="217" t="s">
        <v>453</v>
      </c>
      <c r="G247" s="204"/>
      <c r="H247" s="204"/>
      <c r="I247" s="207"/>
      <c r="J247" s="218">
        <f>BK247</f>
        <v>0</v>
      </c>
      <c r="K247" s="204"/>
      <c r="L247" s="209"/>
      <c r="M247" s="210"/>
      <c r="N247" s="211"/>
      <c r="O247" s="211"/>
      <c r="P247" s="212">
        <f>SUM(P248:P270)</f>
        <v>0</v>
      </c>
      <c r="Q247" s="211"/>
      <c r="R247" s="212">
        <f>SUM(R248:R270)</f>
        <v>2.3545320000000003</v>
      </c>
      <c r="S247" s="211"/>
      <c r="T247" s="213">
        <f>SUM(T248:T270)</f>
        <v>0</v>
      </c>
      <c r="AR247" s="214" t="s">
        <v>86</v>
      </c>
      <c r="AT247" s="215" t="s">
        <v>77</v>
      </c>
      <c r="AU247" s="215" t="s">
        <v>86</v>
      </c>
      <c r="AY247" s="214" t="s">
        <v>123</v>
      </c>
      <c r="BK247" s="216">
        <f>SUM(BK248:BK270)</f>
        <v>0</v>
      </c>
    </row>
    <row r="248" s="1" customFormat="1" ht="14.4" customHeight="1">
      <c r="B248" s="34"/>
      <c r="C248" s="219" t="s">
        <v>454</v>
      </c>
      <c r="D248" s="219" t="s">
        <v>126</v>
      </c>
      <c r="E248" s="220" t="s">
        <v>455</v>
      </c>
      <c r="F248" s="221" t="s">
        <v>456</v>
      </c>
      <c r="G248" s="222" t="s">
        <v>232</v>
      </c>
      <c r="H248" s="223">
        <v>35.450000000000003</v>
      </c>
      <c r="I248" s="224"/>
      <c r="J248" s="225">
        <f>ROUND(I248*H248,2)</f>
        <v>0</v>
      </c>
      <c r="K248" s="221" t="s">
        <v>130</v>
      </c>
      <c r="L248" s="39"/>
      <c r="M248" s="226" t="s">
        <v>1</v>
      </c>
      <c r="N248" s="227" t="s">
        <v>43</v>
      </c>
      <c r="O248" s="82"/>
      <c r="P248" s="228">
        <f>O248*H248</f>
        <v>0</v>
      </c>
      <c r="Q248" s="228">
        <v>0</v>
      </c>
      <c r="R248" s="228">
        <f>Q248*H248</f>
        <v>0</v>
      </c>
      <c r="S248" s="228">
        <v>0</v>
      </c>
      <c r="T248" s="229">
        <f>S248*H248</f>
        <v>0</v>
      </c>
      <c r="AR248" s="230" t="s">
        <v>145</v>
      </c>
      <c r="AT248" s="230" t="s">
        <v>126</v>
      </c>
      <c r="AU248" s="230" t="s">
        <v>88</v>
      </c>
      <c r="AY248" s="13" t="s">
        <v>123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3" t="s">
        <v>86</v>
      </c>
      <c r="BK248" s="231">
        <f>ROUND(I248*H248,2)</f>
        <v>0</v>
      </c>
      <c r="BL248" s="13" t="s">
        <v>145</v>
      </c>
      <c r="BM248" s="230" t="s">
        <v>457</v>
      </c>
    </row>
    <row r="249" s="1" customFormat="1">
      <c r="B249" s="34"/>
      <c r="C249" s="35"/>
      <c r="D249" s="232" t="s">
        <v>133</v>
      </c>
      <c r="E249" s="35"/>
      <c r="F249" s="233" t="s">
        <v>458</v>
      </c>
      <c r="G249" s="35"/>
      <c r="H249" s="35"/>
      <c r="I249" s="135"/>
      <c r="J249" s="35"/>
      <c r="K249" s="35"/>
      <c r="L249" s="39"/>
      <c r="M249" s="234"/>
      <c r="N249" s="82"/>
      <c r="O249" s="82"/>
      <c r="P249" s="82"/>
      <c r="Q249" s="82"/>
      <c r="R249" s="82"/>
      <c r="S249" s="82"/>
      <c r="T249" s="83"/>
      <c r="AT249" s="13" t="s">
        <v>133</v>
      </c>
      <c r="AU249" s="13" t="s">
        <v>88</v>
      </c>
    </row>
    <row r="250" s="1" customFormat="1">
      <c r="B250" s="34"/>
      <c r="C250" s="35"/>
      <c r="D250" s="232" t="s">
        <v>134</v>
      </c>
      <c r="E250" s="35"/>
      <c r="F250" s="235" t="s">
        <v>459</v>
      </c>
      <c r="G250" s="35"/>
      <c r="H250" s="35"/>
      <c r="I250" s="135"/>
      <c r="J250" s="35"/>
      <c r="K250" s="35"/>
      <c r="L250" s="39"/>
      <c r="M250" s="234"/>
      <c r="N250" s="82"/>
      <c r="O250" s="82"/>
      <c r="P250" s="82"/>
      <c r="Q250" s="82"/>
      <c r="R250" s="82"/>
      <c r="S250" s="82"/>
      <c r="T250" s="83"/>
      <c r="AT250" s="13" t="s">
        <v>134</v>
      </c>
      <c r="AU250" s="13" t="s">
        <v>88</v>
      </c>
    </row>
    <row r="251" s="1" customFormat="1" ht="14.4" customHeight="1">
      <c r="B251" s="34"/>
      <c r="C251" s="219" t="s">
        <v>460</v>
      </c>
      <c r="D251" s="219" t="s">
        <v>126</v>
      </c>
      <c r="E251" s="220" t="s">
        <v>461</v>
      </c>
      <c r="F251" s="221" t="s">
        <v>462</v>
      </c>
      <c r="G251" s="222" t="s">
        <v>232</v>
      </c>
      <c r="H251" s="223">
        <v>33.549999999999997</v>
      </c>
      <c r="I251" s="224"/>
      <c r="J251" s="225">
        <f>ROUND(I251*H251,2)</f>
        <v>0</v>
      </c>
      <c r="K251" s="221" t="s">
        <v>130</v>
      </c>
      <c r="L251" s="39"/>
      <c r="M251" s="226" t="s">
        <v>1</v>
      </c>
      <c r="N251" s="227" t="s">
        <v>43</v>
      </c>
      <c r="O251" s="82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AR251" s="230" t="s">
        <v>145</v>
      </c>
      <c r="AT251" s="230" t="s">
        <v>126</v>
      </c>
      <c r="AU251" s="230" t="s">
        <v>88</v>
      </c>
      <c r="AY251" s="13" t="s">
        <v>123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3" t="s">
        <v>86</v>
      </c>
      <c r="BK251" s="231">
        <f>ROUND(I251*H251,2)</f>
        <v>0</v>
      </c>
      <c r="BL251" s="13" t="s">
        <v>145</v>
      </c>
      <c r="BM251" s="230" t="s">
        <v>463</v>
      </c>
    </row>
    <row r="252" s="1" customFormat="1">
      <c r="B252" s="34"/>
      <c r="C252" s="35"/>
      <c r="D252" s="232" t="s">
        <v>133</v>
      </c>
      <c r="E252" s="35"/>
      <c r="F252" s="233" t="s">
        <v>464</v>
      </c>
      <c r="G252" s="35"/>
      <c r="H252" s="35"/>
      <c r="I252" s="135"/>
      <c r="J252" s="35"/>
      <c r="K252" s="35"/>
      <c r="L252" s="39"/>
      <c r="M252" s="234"/>
      <c r="N252" s="82"/>
      <c r="O252" s="82"/>
      <c r="P252" s="82"/>
      <c r="Q252" s="82"/>
      <c r="R252" s="82"/>
      <c r="S252" s="82"/>
      <c r="T252" s="83"/>
      <c r="AT252" s="13" t="s">
        <v>133</v>
      </c>
      <c r="AU252" s="13" t="s">
        <v>88</v>
      </c>
    </row>
    <row r="253" s="1" customFormat="1">
      <c r="B253" s="34"/>
      <c r="C253" s="35"/>
      <c r="D253" s="232" t="s">
        <v>134</v>
      </c>
      <c r="E253" s="35"/>
      <c r="F253" s="235" t="s">
        <v>465</v>
      </c>
      <c r="G253" s="35"/>
      <c r="H253" s="35"/>
      <c r="I253" s="135"/>
      <c r="J253" s="35"/>
      <c r="K253" s="35"/>
      <c r="L253" s="39"/>
      <c r="M253" s="234"/>
      <c r="N253" s="82"/>
      <c r="O253" s="82"/>
      <c r="P253" s="82"/>
      <c r="Q253" s="82"/>
      <c r="R253" s="82"/>
      <c r="S253" s="82"/>
      <c r="T253" s="83"/>
      <c r="AT253" s="13" t="s">
        <v>134</v>
      </c>
      <c r="AU253" s="13" t="s">
        <v>88</v>
      </c>
    </row>
    <row r="254" s="1" customFormat="1" ht="32.4" customHeight="1">
      <c r="B254" s="34"/>
      <c r="C254" s="219" t="s">
        <v>466</v>
      </c>
      <c r="D254" s="219" t="s">
        <v>126</v>
      </c>
      <c r="E254" s="220" t="s">
        <v>467</v>
      </c>
      <c r="F254" s="221" t="s">
        <v>468</v>
      </c>
      <c r="G254" s="222" t="s">
        <v>232</v>
      </c>
      <c r="H254" s="223">
        <v>36.5</v>
      </c>
      <c r="I254" s="224"/>
      <c r="J254" s="225">
        <f>ROUND(I254*H254,2)</f>
        <v>0</v>
      </c>
      <c r="K254" s="221" t="s">
        <v>130</v>
      </c>
      <c r="L254" s="39"/>
      <c r="M254" s="226" t="s">
        <v>1</v>
      </c>
      <c r="N254" s="227" t="s">
        <v>43</v>
      </c>
      <c r="O254" s="82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AR254" s="230" t="s">
        <v>145</v>
      </c>
      <c r="AT254" s="230" t="s">
        <v>126</v>
      </c>
      <c r="AU254" s="230" t="s">
        <v>88</v>
      </c>
      <c r="AY254" s="13" t="s">
        <v>123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3" t="s">
        <v>86</v>
      </c>
      <c r="BK254" s="231">
        <f>ROUND(I254*H254,2)</f>
        <v>0</v>
      </c>
      <c r="BL254" s="13" t="s">
        <v>145</v>
      </c>
      <c r="BM254" s="230" t="s">
        <v>469</v>
      </c>
    </row>
    <row r="255" s="1" customFormat="1">
      <c r="B255" s="34"/>
      <c r="C255" s="35"/>
      <c r="D255" s="232" t="s">
        <v>133</v>
      </c>
      <c r="E255" s="35"/>
      <c r="F255" s="233" t="s">
        <v>470</v>
      </c>
      <c r="G255" s="35"/>
      <c r="H255" s="35"/>
      <c r="I255" s="135"/>
      <c r="J255" s="35"/>
      <c r="K255" s="35"/>
      <c r="L255" s="39"/>
      <c r="M255" s="234"/>
      <c r="N255" s="82"/>
      <c r="O255" s="82"/>
      <c r="P255" s="82"/>
      <c r="Q255" s="82"/>
      <c r="R255" s="82"/>
      <c r="S255" s="82"/>
      <c r="T255" s="83"/>
      <c r="AT255" s="13" t="s">
        <v>133</v>
      </c>
      <c r="AU255" s="13" t="s">
        <v>88</v>
      </c>
    </row>
    <row r="256" s="1" customFormat="1">
      <c r="B256" s="34"/>
      <c r="C256" s="35"/>
      <c r="D256" s="232" t="s">
        <v>134</v>
      </c>
      <c r="E256" s="35"/>
      <c r="F256" s="235" t="s">
        <v>471</v>
      </c>
      <c r="G256" s="35"/>
      <c r="H256" s="35"/>
      <c r="I256" s="135"/>
      <c r="J256" s="35"/>
      <c r="K256" s="35"/>
      <c r="L256" s="39"/>
      <c r="M256" s="234"/>
      <c r="N256" s="82"/>
      <c r="O256" s="82"/>
      <c r="P256" s="82"/>
      <c r="Q256" s="82"/>
      <c r="R256" s="82"/>
      <c r="S256" s="82"/>
      <c r="T256" s="83"/>
      <c r="AT256" s="13" t="s">
        <v>134</v>
      </c>
      <c r="AU256" s="13" t="s">
        <v>88</v>
      </c>
    </row>
    <row r="257" s="1" customFormat="1" ht="21.6" customHeight="1">
      <c r="B257" s="34"/>
      <c r="C257" s="219" t="s">
        <v>472</v>
      </c>
      <c r="D257" s="219" t="s">
        <v>126</v>
      </c>
      <c r="E257" s="220" t="s">
        <v>473</v>
      </c>
      <c r="F257" s="221" t="s">
        <v>474</v>
      </c>
      <c r="G257" s="222" t="s">
        <v>232</v>
      </c>
      <c r="H257" s="223">
        <v>14.800000000000001</v>
      </c>
      <c r="I257" s="224"/>
      <c r="J257" s="225">
        <f>ROUND(I257*H257,2)</f>
        <v>0</v>
      </c>
      <c r="K257" s="221" t="s">
        <v>130</v>
      </c>
      <c r="L257" s="39"/>
      <c r="M257" s="226" t="s">
        <v>1</v>
      </c>
      <c r="N257" s="227" t="s">
        <v>43</v>
      </c>
      <c r="O257" s="82"/>
      <c r="P257" s="228">
        <f>O257*H257</f>
        <v>0</v>
      </c>
      <c r="Q257" s="228">
        <v>0.15909000000000001</v>
      </c>
      <c r="R257" s="228">
        <f>Q257*H257</f>
        <v>2.3545320000000003</v>
      </c>
      <c r="S257" s="228">
        <v>0</v>
      </c>
      <c r="T257" s="229">
        <f>S257*H257</f>
        <v>0</v>
      </c>
      <c r="AR257" s="230" t="s">
        <v>145</v>
      </c>
      <c r="AT257" s="230" t="s">
        <v>126</v>
      </c>
      <c r="AU257" s="230" t="s">
        <v>88</v>
      </c>
      <c r="AY257" s="13" t="s">
        <v>123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3" t="s">
        <v>86</v>
      </c>
      <c r="BK257" s="231">
        <f>ROUND(I257*H257,2)</f>
        <v>0</v>
      </c>
      <c r="BL257" s="13" t="s">
        <v>145</v>
      </c>
      <c r="BM257" s="230" t="s">
        <v>475</v>
      </c>
    </row>
    <row r="258" s="1" customFormat="1">
      <c r="B258" s="34"/>
      <c r="C258" s="35"/>
      <c r="D258" s="232" t="s">
        <v>133</v>
      </c>
      <c r="E258" s="35"/>
      <c r="F258" s="233" t="s">
        <v>476</v>
      </c>
      <c r="G258" s="35"/>
      <c r="H258" s="35"/>
      <c r="I258" s="135"/>
      <c r="J258" s="35"/>
      <c r="K258" s="35"/>
      <c r="L258" s="39"/>
      <c r="M258" s="234"/>
      <c r="N258" s="82"/>
      <c r="O258" s="82"/>
      <c r="P258" s="82"/>
      <c r="Q258" s="82"/>
      <c r="R258" s="82"/>
      <c r="S258" s="82"/>
      <c r="T258" s="83"/>
      <c r="AT258" s="13" t="s">
        <v>133</v>
      </c>
      <c r="AU258" s="13" t="s">
        <v>88</v>
      </c>
    </row>
    <row r="259" s="1" customFormat="1">
      <c r="B259" s="34"/>
      <c r="C259" s="35"/>
      <c r="D259" s="232" t="s">
        <v>134</v>
      </c>
      <c r="E259" s="35"/>
      <c r="F259" s="235" t="s">
        <v>477</v>
      </c>
      <c r="G259" s="35"/>
      <c r="H259" s="35"/>
      <c r="I259" s="135"/>
      <c r="J259" s="35"/>
      <c r="K259" s="35"/>
      <c r="L259" s="39"/>
      <c r="M259" s="234"/>
      <c r="N259" s="82"/>
      <c r="O259" s="82"/>
      <c r="P259" s="82"/>
      <c r="Q259" s="82"/>
      <c r="R259" s="82"/>
      <c r="S259" s="82"/>
      <c r="T259" s="83"/>
      <c r="AT259" s="13" t="s">
        <v>134</v>
      </c>
      <c r="AU259" s="13" t="s">
        <v>88</v>
      </c>
    </row>
    <row r="260" s="1" customFormat="1" ht="21.6" customHeight="1">
      <c r="B260" s="34"/>
      <c r="C260" s="219" t="s">
        <v>478</v>
      </c>
      <c r="D260" s="219" t="s">
        <v>126</v>
      </c>
      <c r="E260" s="220" t="s">
        <v>479</v>
      </c>
      <c r="F260" s="221" t="s">
        <v>480</v>
      </c>
      <c r="G260" s="222" t="s">
        <v>232</v>
      </c>
      <c r="H260" s="223">
        <v>36.5</v>
      </c>
      <c r="I260" s="224"/>
      <c r="J260" s="225">
        <f>ROUND(I260*H260,2)</f>
        <v>0</v>
      </c>
      <c r="K260" s="221" t="s">
        <v>130</v>
      </c>
      <c r="L260" s="39"/>
      <c r="M260" s="226" t="s">
        <v>1</v>
      </c>
      <c r="N260" s="227" t="s">
        <v>43</v>
      </c>
      <c r="O260" s="82"/>
      <c r="P260" s="228">
        <f>O260*H260</f>
        <v>0</v>
      </c>
      <c r="Q260" s="228">
        <v>0</v>
      </c>
      <c r="R260" s="228">
        <f>Q260*H260</f>
        <v>0</v>
      </c>
      <c r="S260" s="228">
        <v>0</v>
      </c>
      <c r="T260" s="229">
        <f>S260*H260</f>
        <v>0</v>
      </c>
      <c r="AR260" s="230" t="s">
        <v>145</v>
      </c>
      <c r="AT260" s="230" t="s">
        <v>126</v>
      </c>
      <c r="AU260" s="230" t="s">
        <v>88</v>
      </c>
      <c r="AY260" s="13" t="s">
        <v>123</v>
      </c>
      <c r="BE260" s="231">
        <f>IF(N260="základní",J260,0)</f>
        <v>0</v>
      </c>
      <c r="BF260" s="231">
        <f>IF(N260="snížená",J260,0)</f>
        <v>0</v>
      </c>
      <c r="BG260" s="231">
        <f>IF(N260="zákl. přenesená",J260,0)</f>
        <v>0</v>
      </c>
      <c r="BH260" s="231">
        <f>IF(N260="sníž. přenesená",J260,0)</f>
        <v>0</v>
      </c>
      <c r="BI260" s="231">
        <f>IF(N260="nulová",J260,0)</f>
        <v>0</v>
      </c>
      <c r="BJ260" s="13" t="s">
        <v>86</v>
      </c>
      <c r="BK260" s="231">
        <f>ROUND(I260*H260,2)</f>
        <v>0</v>
      </c>
      <c r="BL260" s="13" t="s">
        <v>145</v>
      </c>
      <c r="BM260" s="230" t="s">
        <v>481</v>
      </c>
    </row>
    <row r="261" s="1" customFormat="1">
      <c r="B261" s="34"/>
      <c r="C261" s="35"/>
      <c r="D261" s="232" t="s">
        <v>133</v>
      </c>
      <c r="E261" s="35"/>
      <c r="F261" s="233" t="s">
        <v>482</v>
      </c>
      <c r="G261" s="35"/>
      <c r="H261" s="35"/>
      <c r="I261" s="135"/>
      <c r="J261" s="35"/>
      <c r="K261" s="35"/>
      <c r="L261" s="39"/>
      <c r="M261" s="234"/>
      <c r="N261" s="82"/>
      <c r="O261" s="82"/>
      <c r="P261" s="82"/>
      <c r="Q261" s="82"/>
      <c r="R261" s="82"/>
      <c r="S261" s="82"/>
      <c r="T261" s="83"/>
      <c r="AT261" s="13" t="s">
        <v>133</v>
      </c>
      <c r="AU261" s="13" t="s">
        <v>88</v>
      </c>
    </row>
    <row r="262" s="1" customFormat="1" ht="21.6" customHeight="1">
      <c r="B262" s="34"/>
      <c r="C262" s="219" t="s">
        <v>483</v>
      </c>
      <c r="D262" s="219" t="s">
        <v>126</v>
      </c>
      <c r="E262" s="220" t="s">
        <v>484</v>
      </c>
      <c r="F262" s="221" t="s">
        <v>485</v>
      </c>
      <c r="G262" s="222" t="s">
        <v>232</v>
      </c>
      <c r="H262" s="223">
        <v>108.59999999999999</v>
      </c>
      <c r="I262" s="224"/>
      <c r="J262" s="225">
        <f>ROUND(I262*H262,2)</f>
        <v>0</v>
      </c>
      <c r="K262" s="221" t="s">
        <v>130</v>
      </c>
      <c r="L262" s="39"/>
      <c r="M262" s="226" t="s">
        <v>1</v>
      </c>
      <c r="N262" s="227" t="s">
        <v>43</v>
      </c>
      <c r="O262" s="82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AR262" s="230" t="s">
        <v>145</v>
      </c>
      <c r="AT262" s="230" t="s">
        <v>126</v>
      </c>
      <c r="AU262" s="230" t="s">
        <v>88</v>
      </c>
      <c r="AY262" s="13" t="s">
        <v>123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3" t="s">
        <v>86</v>
      </c>
      <c r="BK262" s="231">
        <f>ROUND(I262*H262,2)</f>
        <v>0</v>
      </c>
      <c r="BL262" s="13" t="s">
        <v>145</v>
      </c>
      <c r="BM262" s="230" t="s">
        <v>486</v>
      </c>
    </row>
    <row r="263" s="1" customFormat="1">
      <c r="B263" s="34"/>
      <c r="C263" s="35"/>
      <c r="D263" s="232" t="s">
        <v>133</v>
      </c>
      <c r="E263" s="35"/>
      <c r="F263" s="233" t="s">
        <v>487</v>
      </c>
      <c r="G263" s="35"/>
      <c r="H263" s="35"/>
      <c r="I263" s="135"/>
      <c r="J263" s="35"/>
      <c r="K263" s="35"/>
      <c r="L263" s="39"/>
      <c r="M263" s="234"/>
      <c r="N263" s="82"/>
      <c r="O263" s="82"/>
      <c r="P263" s="82"/>
      <c r="Q263" s="82"/>
      <c r="R263" s="82"/>
      <c r="S263" s="82"/>
      <c r="T263" s="83"/>
      <c r="AT263" s="13" t="s">
        <v>133</v>
      </c>
      <c r="AU263" s="13" t="s">
        <v>88</v>
      </c>
    </row>
    <row r="264" s="1" customFormat="1">
      <c r="B264" s="34"/>
      <c r="C264" s="35"/>
      <c r="D264" s="232" t="s">
        <v>134</v>
      </c>
      <c r="E264" s="35"/>
      <c r="F264" s="235" t="s">
        <v>488</v>
      </c>
      <c r="G264" s="35"/>
      <c r="H264" s="35"/>
      <c r="I264" s="135"/>
      <c r="J264" s="35"/>
      <c r="K264" s="35"/>
      <c r="L264" s="39"/>
      <c r="M264" s="234"/>
      <c r="N264" s="82"/>
      <c r="O264" s="82"/>
      <c r="P264" s="82"/>
      <c r="Q264" s="82"/>
      <c r="R264" s="82"/>
      <c r="S264" s="82"/>
      <c r="T264" s="83"/>
      <c r="AT264" s="13" t="s">
        <v>134</v>
      </c>
      <c r="AU264" s="13" t="s">
        <v>88</v>
      </c>
    </row>
    <row r="265" s="1" customFormat="1" ht="32.4" customHeight="1">
      <c r="B265" s="34"/>
      <c r="C265" s="219" t="s">
        <v>489</v>
      </c>
      <c r="D265" s="219" t="s">
        <v>126</v>
      </c>
      <c r="E265" s="220" t="s">
        <v>490</v>
      </c>
      <c r="F265" s="221" t="s">
        <v>491</v>
      </c>
      <c r="G265" s="222" t="s">
        <v>232</v>
      </c>
      <c r="H265" s="223">
        <v>69.700000000000003</v>
      </c>
      <c r="I265" s="224"/>
      <c r="J265" s="225">
        <f>ROUND(I265*H265,2)</f>
        <v>0</v>
      </c>
      <c r="K265" s="221" t="s">
        <v>130</v>
      </c>
      <c r="L265" s="39"/>
      <c r="M265" s="226" t="s">
        <v>1</v>
      </c>
      <c r="N265" s="227" t="s">
        <v>43</v>
      </c>
      <c r="O265" s="82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AR265" s="230" t="s">
        <v>145</v>
      </c>
      <c r="AT265" s="230" t="s">
        <v>126</v>
      </c>
      <c r="AU265" s="230" t="s">
        <v>88</v>
      </c>
      <c r="AY265" s="13" t="s">
        <v>123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3" t="s">
        <v>86</v>
      </c>
      <c r="BK265" s="231">
        <f>ROUND(I265*H265,2)</f>
        <v>0</v>
      </c>
      <c r="BL265" s="13" t="s">
        <v>145</v>
      </c>
      <c r="BM265" s="230" t="s">
        <v>492</v>
      </c>
    </row>
    <row r="266" s="1" customFormat="1">
      <c r="B266" s="34"/>
      <c r="C266" s="35"/>
      <c r="D266" s="232" t="s">
        <v>133</v>
      </c>
      <c r="E266" s="35"/>
      <c r="F266" s="233" t="s">
        <v>493</v>
      </c>
      <c r="G266" s="35"/>
      <c r="H266" s="35"/>
      <c r="I266" s="135"/>
      <c r="J266" s="35"/>
      <c r="K266" s="35"/>
      <c r="L266" s="39"/>
      <c r="M266" s="234"/>
      <c r="N266" s="82"/>
      <c r="O266" s="82"/>
      <c r="P266" s="82"/>
      <c r="Q266" s="82"/>
      <c r="R266" s="82"/>
      <c r="S266" s="82"/>
      <c r="T266" s="83"/>
      <c r="AT266" s="13" t="s">
        <v>133</v>
      </c>
      <c r="AU266" s="13" t="s">
        <v>88</v>
      </c>
    </row>
    <row r="267" s="1" customFormat="1">
      <c r="B267" s="34"/>
      <c r="C267" s="35"/>
      <c r="D267" s="232" t="s">
        <v>134</v>
      </c>
      <c r="E267" s="35"/>
      <c r="F267" s="235" t="s">
        <v>494</v>
      </c>
      <c r="G267" s="35"/>
      <c r="H267" s="35"/>
      <c r="I267" s="135"/>
      <c r="J267" s="35"/>
      <c r="K267" s="35"/>
      <c r="L267" s="39"/>
      <c r="M267" s="234"/>
      <c r="N267" s="82"/>
      <c r="O267" s="82"/>
      <c r="P267" s="82"/>
      <c r="Q267" s="82"/>
      <c r="R267" s="82"/>
      <c r="S267" s="82"/>
      <c r="T267" s="83"/>
      <c r="AT267" s="13" t="s">
        <v>134</v>
      </c>
      <c r="AU267" s="13" t="s">
        <v>88</v>
      </c>
    </row>
    <row r="268" s="1" customFormat="1" ht="32.4" customHeight="1">
      <c r="B268" s="34"/>
      <c r="C268" s="219" t="s">
        <v>495</v>
      </c>
      <c r="D268" s="219" t="s">
        <v>126</v>
      </c>
      <c r="E268" s="220" t="s">
        <v>496</v>
      </c>
      <c r="F268" s="221" t="s">
        <v>497</v>
      </c>
      <c r="G268" s="222" t="s">
        <v>232</v>
      </c>
      <c r="H268" s="223">
        <v>38.899999999999999</v>
      </c>
      <c r="I268" s="224"/>
      <c r="J268" s="225">
        <f>ROUND(I268*H268,2)</f>
        <v>0</v>
      </c>
      <c r="K268" s="221" t="s">
        <v>130</v>
      </c>
      <c r="L268" s="39"/>
      <c r="M268" s="226" t="s">
        <v>1</v>
      </c>
      <c r="N268" s="227" t="s">
        <v>43</v>
      </c>
      <c r="O268" s="82"/>
      <c r="P268" s="228">
        <f>O268*H268</f>
        <v>0</v>
      </c>
      <c r="Q268" s="228">
        <v>0</v>
      </c>
      <c r="R268" s="228">
        <f>Q268*H268</f>
        <v>0</v>
      </c>
      <c r="S268" s="228">
        <v>0</v>
      </c>
      <c r="T268" s="229">
        <f>S268*H268</f>
        <v>0</v>
      </c>
      <c r="AR268" s="230" t="s">
        <v>145</v>
      </c>
      <c r="AT268" s="230" t="s">
        <v>126</v>
      </c>
      <c r="AU268" s="230" t="s">
        <v>88</v>
      </c>
      <c r="AY268" s="13" t="s">
        <v>123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3" t="s">
        <v>86</v>
      </c>
      <c r="BK268" s="231">
        <f>ROUND(I268*H268,2)</f>
        <v>0</v>
      </c>
      <c r="BL268" s="13" t="s">
        <v>145</v>
      </c>
      <c r="BM268" s="230" t="s">
        <v>498</v>
      </c>
    </row>
    <row r="269" s="1" customFormat="1">
      <c r="B269" s="34"/>
      <c r="C269" s="35"/>
      <c r="D269" s="232" t="s">
        <v>133</v>
      </c>
      <c r="E269" s="35"/>
      <c r="F269" s="233" t="s">
        <v>499</v>
      </c>
      <c r="G269" s="35"/>
      <c r="H269" s="35"/>
      <c r="I269" s="135"/>
      <c r="J269" s="35"/>
      <c r="K269" s="35"/>
      <c r="L269" s="39"/>
      <c r="M269" s="234"/>
      <c r="N269" s="82"/>
      <c r="O269" s="82"/>
      <c r="P269" s="82"/>
      <c r="Q269" s="82"/>
      <c r="R269" s="82"/>
      <c r="S269" s="82"/>
      <c r="T269" s="83"/>
      <c r="AT269" s="13" t="s">
        <v>133</v>
      </c>
      <c r="AU269" s="13" t="s">
        <v>88</v>
      </c>
    </row>
    <row r="270" s="1" customFormat="1">
      <c r="B270" s="34"/>
      <c r="C270" s="35"/>
      <c r="D270" s="232" t="s">
        <v>134</v>
      </c>
      <c r="E270" s="35"/>
      <c r="F270" s="235" t="s">
        <v>500</v>
      </c>
      <c r="G270" s="35"/>
      <c r="H270" s="35"/>
      <c r="I270" s="135"/>
      <c r="J270" s="35"/>
      <c r="K270" s="35"/>
      <c r="L270" s="39"/>
      <c r="M270" s="234"/>
      <c r="N270" s="82"/>
      <c r="O270" s="82"/>
      <c r="P270" s="82"/>
      <c r="Q270" s="82"/>
      <c r="R270" s="82"/>
      <c r="S270" s="82"/>
      <c r="T270" s="83"/>
      <c r="AT270" s="13" t="s">
        <v>134</v>
      </c>
      <c r="AU270" s="13" t="s">
        <v>88</v>
      </c>
    </row>
    <row r="271" s="11" customFormat="1" ht="22.8" customHeight="1">
      <c r="B271" s="203"/>
      <c r="C271" s="204"/>
      <c r="D271" s="205" t="s">
        <v>77</v>
      </c>
      <c r="E271" s="217" t="s">
        <v>158</v>
      </c>
      <c r="F271" s="217" t="s">
        <v>501</v>
      </c>
      <c r="G271" s="204"/>
      <c r="H271" s="204"/>
      <c r="I271" s="207"/>
      <c r="J271" s="218">
        <f>BK271</f>
        <v>0</v>
      </c>
      <c r="K271" s="204"/>
      <c r="L271" s="209"/>
      <c r="M271" s="210"/>
      <c r="N271" s="211"/>
      <c r="O271" s="211"/>
      <c r="P271" s="212">
        <f>SUM(P272:P283)</f>
        <v>0</v>
      </c>
      <c r="Q271" s="211"/>
      <c r="R271" s="212">
        <f>SUM(R272:R283)</f>
        <v>0.058785599999999993</v>
      </c>
      <c r="S271" s="211"/>
      <c r="T271" s="213">
        <f>SUM(T272:T283)</f>
        <v>0</v>
      </c>
      <c r="AR271" s="214" t="s">
        <v>86</v>
      </c>
      <c r="AT271" s="215" t="s">
        <v>77</v>
      </c>
      <c r="AU271" s="215" t="s">
        <v>86</v>
      </c>
      <c r="AY271" s="214" t="s">
        <v>123</v>
      </c>
      <c r="BK271" s="216">
        <f>SUM(BK272:BK283)</f>
        <v>0</v>
      </c>
    </row>
    <row r="272" s="1" customFormat="1" ht="21.6" customHeight="1">
      <c r="B272" s="34"/>
      <c r="C272" s="219" t="s">
        <v>502</v>
      </c>
      <c r="D272" s="219" t="s">
        <v>126</v>
      </c>
      <c r="E272" s="220" t="s">
        <v>503</v>
      </c>
      <c r="F272" s="221" t="s">
        <v>504</v>
      </c>
      <c r="G272" s="222" t="s">
        <v>232</v>
      </c>
      <c r="H272" s="223">
        <v>7.04</v>
      </c>
      <c r="I272" s="224"/>
      <c r="J272" s="225">
        <f>ROUND(I272*H272,2)</f>
        <v>0</v>
      </c>
      <c r="K272" s="221" t="s">
        <v>130</v>
      </c>
      <c r="L272" s="39"/>
      <c r="M272" s="226" t="s">
        <v>1</v>
      </c>
      <c r="N272" s="227" t="s">
        <v>43</v>
      </c>
      <c r="O272" s="82"/>
      <c r="P272" s="228">
        <f>O272*H272</f>
        <v>0</v>
      </c>
      <c r="Q272" s="228">
        <v>0.00081999999999999998</v>
      </c>
      <c r="R272" s="228">
        <f>Q272*H272</f>
        <v>0.0057727999999999998</v>
      </c>
      <c r="S272" s="228">
        <v>0</v>
      </c>
      <c r="T272" s="229">
        <f>S272*H272</f>
        <v>0</v>
      </c>
      <c r="AR272" s="230" t="s">
        <v>145</v>
      </c>
      <c r="AT272" s="230" t="s">
        <v>126</v>
      </c>
      <c r="AU272" s="230" t="s">
        <v>88</v>
      </c>
      <c r="AY272" s="13" t="s">
        <v>123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3" t="s">
        <v>86</v>
      </c>
      <c r="BK272" s="231">
        <f>ROUND(I272*H272,2)</f>
        <v>0</v>
      </c>
      <c r="BL272" s="13" t="s">
        <v>145</v>
      </c>
      <c r="BM272" s="230" t="s">
        <v>505</v>
      </c>
    </row>
    <row r="273" s="1" customFormat="1">
      <c r="B273" s="34"/>
      <c r="C273" s="35"/>
      <c r="D273" s="232" t="s">
        <v>133</v>
      </c>
      <c r="E273" s="35"/>
      <c r="F273" s="233" t="s">
        <v>506</v>
      </c>
      <c r="G273" s="35"/>
      <c r="H273" s="35"/>
      <c r="I273" s="135"/>
      <c r="J273" s="35"/>
      <c r="K273" s="35"/>
      <c r="L273" s="39"/>
      <c r="M273" s="234"/>
      <c r="N273" s="82"/>
      <c r="O273" s="82"/>
      <c r="P273" s="82"/>
      <c r="Q273" s="82"/>
      <c r="R273" s="82"/>
      <c r="S273" s="82"/>
      <c r="T273" s="83"/>
      <c r="AT273" s="13" t="s">
        <v>133</v>
      </c>
      <c r="AU273" s="13" t="s">
        <v>88</v>
      </c>
    </row>
    <row r="274" s="1" customFormat="1">
      <c r="B274" s="34"/>
      <c r="C274" s="35"/>
      <c r="D274" s="232" t="s">
        <v>134</v>
      </c>
      <c r="E274" s="35"/>
      <c r="F274" s="235" t="s">
        <v>507</v>
      </c>
      <c r="G274" s="35"/>
      <c r="H274" s="35"/>
      <c r="I274" s="135"/>
      <c r="J274" s="35"/>
      <c r="K274" s="35"/>
      <c r="L274" s="39"/>
      <c r="M274" s="234"/>
      <c r="N274" s="82"/>
      <c r="O274" s="82"/>
      <c r="P274" s="82"/>
      <c r="Q274" s="82"/>
      <c r="R274" s="82"/>
      <c r="S274" s="82"/>
      <c r="T274" s="83"/>
      <c r="AT274" s="13" t="s">
        <v>134</v>
      </c>
      <c r="AU274" s="13" t="s">
        <v>88</v>
      </c>
    </row>
    <row r="275" s="1" customFormat="1" ht="21.6" customHeight="1">
      <c r="B275" s="34"/>
      <c r="C275" s="219" t="s">
        <v>508</v>
      </c>
      <c r="D275" s="219" t="s">
        <v>126</v>
      </c>
      <c r="E275" s="220" t="s">
        <v>509</v>
      </c>
      <c r="F275" s="221" t="s">
        <v>510</v>
      </c>
      <c r="G275" s="222" t="s">
        <v>232</v>
      </c>
      <c r="H275" s="223">
        <v>11.039999999999999</v>
      </c>
      <c r="I275" s="224"/>
      <c r="J275" s="225">
        <f>ROUND(I275*H275,2)</f>
        <v>0</v>
      </c>
      <c r="K275" s="221" t="s">
        <v>130</v>
      </c>
      <c r="L275" s="39"/>
      <c r="M275" s="226" t="s">
        <v>1</v>
      </c>
      <c r="N275" s="227" t="s">
        <v>43</v>
      </c>
      <c r="O275" s="82"/>
      <c r="P275" s="228">
        <f>O275*H275</f>
        <v>0</v>
      </c>
      <c r="Q275" s="228">
        <v>0.00046000000000000001</v>
      </c>
      <c r="R275" s="228">
        <f>Q275*H275</f>
        <v>0.0050783999999999994</v>
      </c>
      <c r="S275" s="228">
        <v>0</v>
      </c>
      <c r="T275" s="229">
        <f>S275*H275</f>
        <v>0</v>
      </c>
      <c r="AR275" s="230" t="s">
        <v>145</v>
      </c>
      <c r="AT275" s="230" t="s">
        <v>126</v>
      </c>
      <c r="AU275" s="230" t="s">
        <v>88</v>
      </c>
      <c r="AY275" s="13" t="s">
        <v>123</v>
      </c>
      <c r="BE275" s="231">
        <f>IF(N275="základní",J275,0)</f>
        <v>0</v>
      </c>
      <c r="BF275" s="231">
        <f>IF(N275="snížená",J275,0)</f>
        <v>0</v>
      </c>
      <c r="BG275" s="231">
        <f>IF(N275="zákl. přenesená",J275,0)</f>
        <v>0</v>
      </c>
      <c r="BH275" s="231">
        <f>IF(N275="sníž. přenesená",J275,0)</f>
        <v>0</v>
      </c>
      <c r="BI275" s="231">
        <f>IF(N275="nulová",J275,0)</f>
        <v>0</v>
      </c>
      <c r="BJ275" s="13" t="s">
        <v>86</v>
      </c>
      <c r="BK275" s="231">
        <f>ROUND(I275*H275,2)</f>
        <v>0</v>
      </c>
      <c r="BL275" s="13" t="s">
        <v>145</v>
      </c>
      <c r="BM275" s="230" t="s">
        <v>511</v>
      </c>
    </row>
    <row r="276" s="1" customFormat="1">
      <c r="B276" s="34"/>
      <c r="C276" s="35"/>
      <c r="D276" s="232" t="s">
        <v>133</v>
      </c>
      <c r="E276" s="35"/>
      <c r="F276" s="233" t="s">
        <v>512</v>
      </c>
      <c r="G276" s="35"/>
      <c r="H276" s="35"/>
      <c r="I276" s="135"/>
      <c r="J276" s="35"/>
      <c r="K276" s="35"/>
      <c r="L276" s="39"/>
      <c r="M276" s="234"/>
      <c r="N276" s="82"/>
      <c r="O276" s="82"/>
      <c r="P276" s="82"/>
      <c r="Q276" s="82"/>
      <c r="R276" s="82"/>
      <c r="S276" s="82"/>
      <c r="T276" s="83"/>
      <c r="AT276" s="13" t="s">
        <v>133</v>
      </c>
      <c r="AU276" s="13" t="s">
        <v>88</v>
      </c>
    </row>
    <row r="277" s="1" customFormat="1">
      <c r="B277" s="34"/>
      <c r="C277" s="35"/>
      <c r="D277" s="232" t="s">
        <v>134</v>
      </c>
      <c r="E277" s="35"/>
      <c r="F277" s="235" t="s">
        <v>513</v>
      </c>
      <c r="G277" s="35"/>
      <c r="H277" s="35"/>
      <c r="I277" s="135"/>
      <c r="J277" s="35"/>
      <c r="K277" s="35"/>
      <c r="L277" s="39"/>
      <c r="M277" s="234"/>
      <c r="N277" s="82"/>
      <c r="O277" s="82"/>
      <c r="P277" s="82"/>
      <c r="Q277" s="82"/>
      <c r="R277" s="82"/>
      <c r="S277" s="82"/>
      <c r="T277" s="83"/>
      <c r="AT277" s="13" t="s">
        <v>134</v>
      </c>
      <c r="AU277" s="13" t="s">
        <v>88</v>
      </c>
    </row>
    <row r="278" s="1" customFormat="1" ht="21.6" customHeight="1">
      <c r="B278" s="34"/>
      <c r="C278" s="219" t="s">
        <v>514</v>
      </c>
      <c r="D278" s="219" t="s">
        <v>126</v>
      </c>
      <c r="E278" s="220" t="s">
        <v>515</v>
      </c>
      <c r="F278" s="221" t="s">
        <v>516</v>
      </c>
      <c r="G278" s="222" t="s">
        <v>232</v>
      </c>
      <c r="H278" s="223">
        <v>91.819999999999993</v>
      </c>
      <c r="I278" s="224"/>
      <c r="J278" s="225">
        <f>ROUND(I278*H278,2)</f>
        <v>0</v>
      </c>
      <c r="K278" s="221" t="s">
        <v>130</v>
      </c>
      <c r="L278" s="39"/>
      <c r="M278" s="226" t="s">
        <v>1</v>
      </c>
      <c r="N278" s="227" t="s">
        <v>43</v>
      </c>
      <c r="O278" s="82"/>
      <c r="P278" s="228">
        <f>O278*H278</f>
        <v>0</v>
      </c>
      <c r="Q278" s="228">
        <v>0.00051999999999999995</v>
      </c>
      <c r="R278" s="228">
        <f>Q278*H278</f>
        <v>0.047746399999999994</v>
      </c>
      <c r="S278" s="228">
        <v>0</v>
      </c>
      <c r="T278" s="229">
        <f>S278*H278</f>
        <v>0</v>
      </c>
      <c r="AR278" s="230" t="s">
        <v>145</v>
      </c>
      <c r="AT278" s="230" t="s">
        <v>126</v>
      </c>
      <c r="AU278" s="230" t="s">
        <v>88</v>
      </c>
      <c r="AY278" s="13" t="s">
        <v>123</v>
      </c>
      <c r="BE278" s="231">
        <f>IF(N278="základní",J278,0)</f>
        <v>0</v>
      </c>
      <c r="BF278" s="231">
        <f>IF(N278="snížená",J278,0)</f>
        <v>0</v>
      </c>
      <c r="BG278" s="231">
        <f>IF(N278="zákl. přenesená",J278,0)</f>
        <v>0</v>
      </c>
      <c r="BH278" s="231">
        <f>IF(N278="sníž. přenesená",J278,0)</f>
        <v>0</v>
      </c>
      <c r="BI278" s="231">
        <f>IF(N278="nulová",J278,0)</f>
        <v>0</v>
      </c>
      <c r="BJ278" s="13" t="s">
        <v>86</v>
      </c>
      <c r="BK278" s="231">
        <f>ROUND(I278*H278,2)</f>
        <v>0</v>
      </c>
      <c r="BL278" s="13" t="s">
        <v>145</v>
      </c>
      <c r="BM278" s="230" t="s">
        <v>517</v>
      </c>
    </row>
    <row r="279" s="1" customFormat="1">
      <c r="B279" s="34"/>
      <c r="C279" s="35"/>
      <c r="D279" s="232" t="s">
        <v>133</v>
      </c>
      <c r="E279" s="35"/>
      <c r="F279" s="233" t="s">
        <v>518</v>
      </c>
      <c r="G279" s="35"/>
      <c r="H279" s="35"/>
      <c r="I279" s="135"/>
      <c r="J279" s="35"/>
      <c r="K279" s="35"/>
      <c r="L279" s="39"/>
      <c r="M279" s="234"/>
      <c r="N279" s="82"/>
      <c r="O279" s="82"/>
      <c r="P279" s="82"/>
      <c r="Q279" s="82"/>
      <c r="R279" s="82"/>
      <c r="S279" s="82"/>
      <c r="T279" s="83"/>
      <c r="AT279" s="13" t="s">
        <v>133</v>
      </c>
      <c r="AU279" s="13" t="s">
        <v>88</v>
      </c>
    </row>
    <row r="280" s="1" customFormat="1">
      <c r="B280" s="34"/>
      <c r="C280" s="35"/>
      <c r="D280" s="232" t="s">
        <v>134</v>
      </c>
      <c r="E280" s="35"/>
      <c r="F280" s="235" t="s">
        <v>519</v>
      </c>
      <c r="G280" s="35"/>
      <c r="H280" s="35"/>
      <c r="I280" s="135"/>
      <c r="J280" s="35"/>
      <c r="K280" s="35"/>
      <c r="L280" s="39"/>
      <c r="M280" s="234"/>
      <c r="N280" s="82"/>
      <c r="O280" s="82"/>
      <c r="P280" s="82"/>
      <c r="Q280" s="82"/>
      <c r="R280" s="82"/>
      <c r="S280" s="82"/>
      <c r="T280" s="83"/>
      <c r="AT280" s="13" t="s">
        <v>134</v>
      </c>
      <c r="AU280" s="13" t="s">
        <v>88</v>
      </c>
    </row>
    <row r="281" s="1" customFormat="1" ht="21.6" customHeight="1">
      <c r="B281" s="34"/>
      <c r="C281" s="219" t="s">
        <v>520</v>
      </c>
      <c r="D281" s="219" t="s">
        <v>126</v>
      </c>
      <c r="E281" s="220" t="s">
        <v>521</v>
      </c>
      <c r="F281" s="221" t="s">
        <v>522</v>
      </c>
      <c r="G281" s="222" t="s">
        <v>232</v>
      </c>
      <c r="H281" s="223">
        <v>0.46999999999999997</v>
      </c>
      <c r="I281" s="224"/>
      <c r="J281" s="225">
        <f>ROUND(I281*H281,2)</f>
        <v>0</v>
      </c>
      <c r="K281" s="221" t="s">
        <v>130</v>
      </c>
      <c r="L281" s="39"/>
      <c r="M281" s="226" t="s">
        <v>1</v>
      </c>
      <c r="N281" s="227" t="s">
        <v>43</v>
      </c>
      <c r="O281" s="82"/>
      <c r="P281" s="228">
        <f>O281*H281</f>
        <v>0</v>
      </c>
      <c r="Q281" s="228">
        <v>0.00040000000000000002</v>
      </c>
      <c r="R281" s="228">
        <f>Q281*H281</f>
        <v>0.00018799999999999999</v>
      </c>
      <c r="S281" s="228">
        <v>0</v>
      </c>
      <c r="T281" s="229">
        <f>S281*H281</f>
        <v>0</v>
      </c>
      <c r="AR281" s="230" t="s">
        <v>145</v>
      </c>
      <c r="AT281" s="230" t="s">
        <v>126</v>
      </c>
      <c r="AU281" s="230" t="s">
        <v>88</v>
      </c>
      <c r="AY281" s="13" t="s">
        <v>123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3" t="s">
        <v>86</v>
      </c>
      <c r="BK281" s="231">
        <f>ROUND(I281*H281,2)</f>
        <v>0</v>
      </c>
      <c r="BL281" s="13" t="s">
        <v>145</v>
      </c>
      <c r="BM281" s="230" t="s">
        <v>523</v>
      </c>
    </row>
    <row r="282" s="1" customFormat="1">
      <c r="B282" s="34"/>
      <c r="C282" s="35"/>
      <c r="D282" s="232" t="s">
        <v>133</v>
      </c>
      <c r="E282" s="35"/>
      <c r="F282" s="233" t="s">
        <v>524</v>
      </c>
      <c r="G282" s="35"/>
      <c r="H282" s="35"/>
      <c r="I282" s="135"/>
      <c r="J282" s="35"/>
      <c r="K282" s="35"/>
      <c r="L282" s="39"/>
      <c r="M282" s="234"/>
      <c r="N282" s="82"/>
      <c r="O282" s="82"/>
      <c r="P282" s="82"/>
      <c r="Q282" s="82"/>
      <c r="R282" s="82"/>
      <c r="S282" s="82"/>
      <c r="T282" s="83"/>
      <c r="AT282" s="13" t="s">
        <v>133</v>
      </c>
      <c r="AU282" s="13" t="s">
        <v>88</v>
      </c>
    </row>
    <row r="283" s="1" customFormat="1">
      <c r="B283" s="34"/>
      <c r="C283" s="35"/>
      <c r="D283" s="232" t="s">
        <v>134</v>
      </c>
      <c r="E283" s="35"/>
      <c r="F283" s="235" t="s">
        <v>525</v>
      </c>
      <c r="G283" s="35"/>
      <c r="H283" s="35"/>
      <c r="I283" s="135"/>
      <c r="J283" s="35"/>
      <c r="K283" s="35"/>
      <c r="L283" s="39"/>
      <c r="M283" s="234"/>
      <c r="N283" s="82"/>
      <c r="O283" s="82"/>
      <c r="P283" s="82"/>
      <c r="Q283" s="82"/>
      <c r="R283" s="82"/>
      <c r="S283" s="82"/>
      <c r="T283" s="83"/>
      <c r="AT283" s="13" t="s">
        <v>134</v>
      </c>
      <c r="AU283" s="13" t="s">
        <v>88</v>
      </c>
    </row>
    <row r="284" s="11" customFormat="1" ht="22.8" customHeight="1">
      <c r="B284" s="203"/>
      <c r="C284" s="204"/>
      <c r="D284" s="205" t="s">
        <v>77</v>
      </c>
      <c r="E284" s="217" t="s">
        <v>172</v>
      </c>
      <c r="F284" s="217" t="s">
        <v>526</v>
      </c>
      <c r="G284" s="204"/>
      <c r="H284" s="204"/>
      <c r="I284" s="207"/>
      <c r="J284" s="218">
        <f>BK284</f>
        <v>0</v>
      </c>
      <c r="K284" s="204"/>
      <c r="L284" s="209"/>
      <c r="M284" s="210"/>
      <c r="N284" s="211"/>
      <c r="O284" s="211"/>
      <c r="P284" s="212">
        <f>SUM(P285:P391)</f>
        <v>0</v>
      </c>
      <c r="Q284" s="211"/>
      <c r="R284" s="212">
        <f>SUM(R285:R391)</f>
        <v>5.7694728999999993</v>
      </c>
      <c r="S284" s="211"/>
      <c r="T284" s="213">
        <f>SUM(T285:T391)</f>
        <v>60.537932000000005</v>
      </c>
      <c r="AR284" s="214" t="s">
        <v>86</v>
      </c>
      <c r="AT284" s="215" t="s">
        <v>77</v>
      </c>
      <c r="AU284" s="215" t="s">
        <v>86</v>
      </c>
      <c r="AY284" s="214" t="s">
        <v>123</v>
      </c>
      <c r="BK284" s="216">
        <f>SUM(BK285:BK391)</f>
        <v>0</v>
      </c>
    </row>
    <row r="285" s="1" customFormat="1" ht="21.6" customHeight="1">
      <c r="B285" s="34"/>
      <c r="C285" s="219" t="s">
        <v>527</v>
      </c>
      <c r="D285" s="219" t="s">
        <v>126</v>
      </c>
      <c r="E285" s="220" t="s">
        <v>528</v>
      </c>
      <c r="F285" s="221" t="s">
        <v>529</v>
      </c>
      <c r="G285" s="222" t="s">
        <v>165</v>
      </c>
      <c r="H285" s="223">
        <v>5.2000000000000002</v>
      </c>
      <c r="I285" s="224"/>
      <c r="J285" s="225">
        <f>ROUND(I285*H285,2)</f>
        <v>0</v>
      </c>
      <c r="K285" s="221" t="s">
        <v>130</v>
      </c>
      <c r="L285" s="39"/>
      <c r="M285" s="226" t="s">
        <v>1</v>
      </c>
      <c r="N285" s="227" t="s">
        <v>43</v>
      </c>
      <c r="O285" s="82"/>
      <c r="P285" s="228">
        <f>O285*H285</f>
        <v>0</v>
      </c>
      <c r="Q285" s="228">
        <v>0.00083799999999999999</v>
      </c>
      <c r="R285" s="228">
        <f>Q285*H285</f>
        <v>0.0043575999999999997</v>
      </c>
      <c r="S285" s="228">
        <v>0</v>
      </c>
      <c r="T285" s="229">
        <f>S285*H285</f>
        <v>0</v>
      </c>
      <c r="AR285" s="230" t="s">
        <v>145</v>
      </c>
      <c r="AT285" s="230" t="s">
        <v>126</v>
      </c>
      <c r="AU285" s="230" t="s">
        <v>88</v>
      </c>
      <c r="AY285" s="13" t="s">
        <v>123</v>
      </c>
      <c r="BE285" s="231">
        <f>IF(N285="základní",J285,0)</f>
        <v>0</v>
      </c>
      <c r="BF285" s="231">
        <f>IF(N285="snížená",J285,0)</f>
        <v>0</v>
      </c>
      <c r="BG285" s="231">
        <f>IF(N285="zákl. přenesená",J285,0)</f>
        <v>0</v>
      </c>
      <c r="BH285" s="231">
        <f>IF(N285="sníž. přenesená",J285,0)</f>
        <v>0</v>
      </c>
      <c r="BI285" s="231">
        <f>IF(N285="nulová",J285,0)</f>
        <v>0</v>
      </c>
      <c r="BJ285" s="13" t="s">
        <v>86</v>
      </c>
      <c r="BK285" s="231">
        <f>ROUND(I285*H285,2)</f>
        <v>0</v>
      </c>
      <c r="BL285" s="13" t="s">
        <v>145</v>
      </c>
      <c r="BM285" s="230" t="s">
        <v>530</v>
      </c>
    </row>
    <row r="286" s="1" customFormat="1">
      <c r="B286" s="34"/>
      <c r="C286" s="35"/>
      <c r="D286" s="232" t="s">
        <v>133</v>
      </c>
      <c r="E286" s="35"/>
      <c r="F286" s="233" t="s">
        <v>531</v>
      </c>
      <c r="G286" s="35"/>
      <c r="H286" s="35"/>
      <c r="I286" s="135"/>
      <c r="J286" s="35"/>
      <c r="K286" s="35"/>
      <c r="L286" s="39"/>
      <c r="M286" s="234"/>
      <c r="N286" s="82"/>
      <c r="O286" s="82"/>
      <c r="P286" s="82"/>
      <c r="Q286" s="82"/>
      <c r="R286" s="82"/>
      <c r="S286" s="82"/>
      <c r="T286" s="83"/>
      <c r="AT286" s="13" t="s">
        <v>133</v>
      </c>
      <c r="AU286" s="13" t="s">
        <v>88</v>
      </c>
    </row>
    <row r="287" s="1" customFormat="1">
      <c r="B287" s="34"/>
      <c r="C287" s="35"/>
      <c r="D287" s="232" t="s">
        <v>134</v>
      </c>
      <c r="E287" s="35"/>
      <c r="F287" s="235" t="s">
        <v>532</v>
      </c>
      <c r="G287" s="35"/>
      <c r="H287" s="35"/>
      <c r="I287" s="135"/>
      <c r="J287" s="35"/>
      <c r="K287" s="35"/>
      <c r="L287" s="39"/>
      <c r="M287" s="234"/>
      <c r="N287" s="82"/>
      <c r="O287" s="82"/>
      <c r="P287" s="82"/>
      <c r="Q287" s="82"/>
      <c r="R287" s="82"/>
      <c r="S287" s="82"/>
      <c r="T287" s="83"/>
      <c r="AT287" s="13" t="s">
        <v>134</v>
      </c>
      <c r="AU287" s="13" t="s">
        <v>88</v>
      </c>
    </row>
    <row r="288" s="1" customFormat="1" ht="21.6" customHeight="1">
      <c r="B288" s="34"/>
      <c r="C288" s="239" t="s">
        <v>533</v>
      </c>
      <c r="D288" s="239" t="s">
        <v>303</v>
      </c>
      <c r="E288" s="240" t="s">
        <v>534</v>
      </c>
      <c r="F288" s="241" t="s">
        <v>535</v>
      </c>
      <c r="G288" s="242" t="s">
        <v>165</v>
      </c>
      <c r="H288" s="243">
        <v>5.2000000000000002</v>
      </c>
      <c r="I288" s="244"/>
      <c r="J288" s="245">
        <f>ROUND(I288*H288,2)</f>
        <v>0</v>
      </c>
      <c r="K288" s="241" t="s">
        <v>187</v>
      </c>
      <c r="L288" s="246"/>
      <c r="M288" s="247" t="s">
        <v>1</v>
      </c>
      <c r="N288" s="248" t="s">
        <v>43</v>
      </c>
      <c r="O288" s="82"/>
      <c r="P288" s="228">
        <f>O288*H288</f>
        <v>0</v>
      </c>
      <c r="Q288" s="228">
        <v>0</v>
      </c>
      <c r="R288" s="228">
        <f>Q288*H288</f>
        <v>0</v>
      </c>
      <c r="S288" s="228">
        <v>0</v>
      </c>
      <c r="T288" s="229">
        <f>S288*H288</f>
        <v>0</v>
      </c>
      <c r="AR288" s="230" t="s">
        <v>168</v>
      </c>
      <c r="AT288" s="230" t="s">
        <v>303</v>
      </c>
      <c r="AU288" s="230" t="s">
        <v>88</v>
      </c>
      <c r="AY288" s="13" t="s">
        <v>123</v>
      </c>
      <c r="BE288" s="231">
        <f>IF(N288="základní",J288,0)</f>
        <v>0</v>
      </c>
      <c r="BF288" s="231">
        <f>IF(N288="snížená",J288,0)</f>
        <v>0</v>
      </c>
      <c r="BG288" s="231">
        <f>IF(N288="zákl. přenesená",J288,0)</f>
        <v>0</v>
      </c>
      <c r="BH288" s="231">
        <f>IF(N288="sníž. přenesená",J288,0)</f>
        <v>0</v>
      </c>
      <c r="BI288" s="231">
        <f>IF(N288="nulová",J288,0)</f>
        <v>0</v>
      </c>
      <c r="BJ288" s="13" t="s">
        <v>86</v>
      </c>
      <c r="BK288" s="231">
        <f>ROUND(I288*H288,2)</f>
        <v>0</v>
      </c>
      <c r="BL288" s="13" t="s">
        <v>145</v>
      </c>
      <c r="BM288" s="230" t="s">
        <v>536</v>
      </c>
    </row>
    <row r="289" s="1" customFormat="1">
      <c r="B289" s="34"/>
      <c r="C289" s="35"/>
      <c r="D289" s="232" t="s">
        <v>133</v>
      </c>
      <c r="E289" s="35"/>
      <c r="F289" s="233" t="s">
        <v>535</v>
      </c>
      <c r="G289" s="35"/>
      <c r="H289" s="35"/>
      <c r="I289" s="135"/>
      <c r="J289" s="35"/>
      <c r="K289" s="35"/>
      <c r="L289" s="39"/>
      <c r="M289" s="234"/>
      <c r="N289" s="82"/>
      <c r="O289" s="82"/>
      <c r="P289" s="82"/>
      <c r="Q289" s="82"/>
      <c r="R289" s="82"/>
      <c r="S289" s="82"/>
      <c r="T289" s="83"/>
      <c r="AT289" s="13" t="s">
        <v>133</v>
      </c>
      <c r="AU289" s="13" t="s">
        <v>88</v>
      </c>
    </row>
    <row r="290" s="1" customFormat="1">
      <c r="B290" s="34"/>
      <c r="C290" s="35"/>
      <c r="D290" s="232" t="s">
        <v>134</v>
      </c>
      <c r="E290" s="35"/>
      <c r="F290" s="235" t="s">
        <v>537</v>
      </c>
      <c r="G290" s="35"/>
      <c r="H290" s="35"/>
      <c r="I290" s="135"/>
      <c r="J290" s="35"/>
      <c r="K290" s="35"/>
      <c r="L290" s="39"/>
      <c r="M290" s="234"/>
      <c r="N290" s="82"/>
      <c r="O290" s="82"/>
      <c r="P290" s="82"/>
      <c r="Q290" s="82"/>
      <c r="R290" s="82"/>
      <c r="S290" s="82"/>
      <c r="T290" s="83"/>
      <c r="AT290" s="13" t="s">
        <v>134</v>
      </c>
      <c r="AU290" s="13" t="s">
        <v>88</v>
      </c>
    </row>
    <row r="291" s="1" customFormat="1" ht="21.6" customHeight="1">
      <c r="B291" s="34"/>
      <c r="C291" s="219" t="s">
        <v>538</v>
      </c>
      <c r="D291" s="219" t="s">
        <v>126</v>
      </c>
      <c r="E291" s="220" t="s">
        <v>539</v>
      </c>
      <c r="F291" s="221" t="s">
        <v>540</v>
      </c>
      <c r="G291" s="222" t="s">
        <v>165</v>
      </c>
      <c r="H291" s="223">
        <v>27.899999999999999</v>
      </c>
      <c r="I291" s="224"/>
      <c r="J291" s="225">
        <f>ROUND(I291*H291,2)</f>
        <v>0</v>
      </c>
      <c r="K291" s="221" t="s">
        <v>130</v>
      </c>
      <c r="L291" s="39"/>
      <c r="M291" s="226" t="s">
        <v>1</v>
      </c>
      <c r="N291" s="227" t="s">
        <v>43</v>
      </c>
      <c r="O291" s="82"/>
      <c r="P291" s="228">
        <f>O291*H291</f>
        <v>0</v>
      </c>
      <c r="Q291" s="228">
        <v>0.028299999999999999</v>
      </c>
      <c r="R291" s="228">
        <f>Q291*H291</f>
        <v>0.78956999999999988</v>
      </c>
      <c r="S291" s="228">
        <v>0</v>
      </c>
      <c r="T291" s="229">
        <f>S291*H291</f>
        <v>0</v>
      </c>
      <c r="AR291" s="230" t="s">
        <v>145</v>
      </c>
      <c r="AT291" s="230" t="s">
        <v>126</v>
      </c>
      <c r="AU291" s="230" t="s">
        <v>88</v>
      </c>
      <c r="AY291" s="13" t="s">
        <v>123</v>
      </c>
      <c r="BE291" s="231">
        <f>IF(N291="základní",J291,0)</f>
        <v>0</v>
      </c>
      <c r="BF291" s="231">
        <f>IF(N291="snížená",J291,0)</f>
        <v>0</v>
      </c>
      <c r="BG291" s="231">
        <f>IF(N291="zákl. přenesená",J291,0)</f>
        <v>0</v>
      </c>
      <c r="BH291" s="231">
        <f>IF(N291="sníž. přenesená",J291,0)</f>
        <v>0</v>
      </c>
      <c r="BI291" s="231">
        <f>IF(N291="nulová",J291,0)</f>
        <v>0</v>
      </c>
      <c r="BJ291" s="13" t="s">
        <v>86</v>
      </c>
      <c r="BK291" s="231">
        <f>ROUND(I291*H291,2)</f>
        <v>0</v>
      </c>
      <c r="BL291" s="13" t="s">
        <v>145</v>
      </c>
      <c r="BM291" s="230" t="s">
        <v>541</v>
      </c>
    </row>
    <row r="292" s="1" customFormat="1">
      <c r="B292" s="34"/>
      <c r="C292" s="35"/>
      <c r="D292" s="232" t="s">
        <v>133</v>
      </c>
      <c r="E292" s="35"/>
      <c r="F292" s="233" t="s">
        <v>542</v>
      </c>
      <c r="G292" s="35"/>
      <c r="H292" s="35"/>
      <c r="I292" s="135"/>
      <c r="J292" s="35"/>
      <c r="K292" s="35"/>
      <c r="L292" s="39"/>
      <c r="M292" s="234"/>
      <c r="N292" s="82"/>
      <c r="O292" s="82"/>
      <c r="P292" s="82"/>
      <c r="Q292" s="82"/>
      <c r="R292" s="82"/>
      <c r="S292" s="82"/>
      <c r="T292" s="83"/>
      <c r="AT292" s="13" t="s">
        <v>133</v>
      </c>
      <c r="AU292" s="13" t="s">
        <v>88</v>
      </c>
    </row>
    <row r="293" s="1" customFormat="1">
      <c r="B293" s="34"/>
      <c r="C293" s="35"/>
      <c r="D293" s="232" t="s">
        <v>134</v>
      </c>
      <c r="E293" s="35"/>
      <c r="F293" s="235" t="s">
        <v>543</v>
      </c>
      <c r="G293" s="35"/>
      <c r="H293" s="35"/>
      <c r="I293" s="135"/>
      <c r="J293" s="35"/>
      <c r="K293" s="35"/>
      <c r="L293" s="39"/>
      <c r="M293" s="234"/>
      <c r="N293" s="82"/>
      <c r="O293" s="82"/>
      <c r="P293" s="82"/>
      <c r="Q293" s="82"/>
      <c r="R293" s="82"/>
      <c r="S293" s="82"/>
      <c r="T293" s="83"/>
      <c r="AT293" s="13" t="s">
        <v>134</v>
      </c>
      <c r="AU293" s="13" t="s">
        <v>88</v>
      </c>
    </row>
    <row r="294" s="1" customFormat="1" ht="21.6" customHeight="1">
      <c r="B294" s="34"/>
      <c r="C294" s="219" t="s">
        <v>544</v>
      </c>
      <c r="D294" s="219" t="s">
        <v>126</v>
      </c>
      <c r="E294" s="220" t="s">
        <v>545</v>
      </c>
      <c r="F294" s="221" t="s">
        <v>546</v>
      </c>
      <c r="G294" s="222" t="s">
        <v>165</v>
      </c>
      <c r="H294" s="223">
        <v>13.800000000000001</v>
      </c>
      <c r="I294" s="224"/>
      <c r="J294" s="225">
        <f>ROUND(I294*H294,2)</f>
        <v>0</v>
      </c>
      <c r="K294" s="221" t="s">
        <v>130</v>
      </c>
      <c r="L294" s="39"/>
      <c r="M294" s="226" t="s">
        <v>1</v>
      </c>
      <c r="N294" s="227" t="s">
        <v>43</v>
      </c>
      <c r="O294" s="82"/>
      <c r="P294" s="228">
        <f>O294*H294</f>
        <v>0</v>
      </c>
      <c r="Q294" s="228">
        <v>0.070550000000000002</v>
      </c>
      <c r="R294" s="228">
        <f>Q294*H294</f>
        <v>0.97359000000000007</v>
      </c>
      <c r="S294" s="228">
        <v>0</v>
      </c>
      <c r="T294" s="229">
        <f>S294*H294</f>
        <v>0</v>
      </c>
      <c r="AR294" s="230" t="s">
        <v>145</v>
      </c>
      <c r="AT294" s="230" t="s">
        <v>126</v>
      </c>
      <c r="AU294" s="230" t="s">
        <v>88</v>
      </c>
      <c r="AY294" s="13" t="s">
        <v>123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3" t="s">
        <v>86</v>
      </c>
      <c r="BK294" s="231">
        <f>ROUND(I294*H294,2)</f>
        <v>0</v>
      </c>
      <c r="BL294" s="13" t="s">
        <v>145</v>
      </c>
      <c r="BM294" s="230" t="s">
        <v>547</v>
      </c>
    </row>
    <row r="295" s="1" customFormat="1">
      <c r="B295" s="34"/>
      <c r="C295" s="35"/>
      <c r="D295" s="232" t="s">
        <v>133</v>
      </c>
      <c r="E295" s="35"/>
      <c r="F295" s="233" t="s">
        <v>548</v>
      </c>
      <c r="G295" s="35"/>
      <c r="H295" s="35"/>
      <c r="I295" s="135"/>
      <c r="J295" s="35"/>
      <c r="K295" s="35"/>
      <c r="L295" s="39"/>
      <c r="M295" s="234"/>
      <c r="N295" s="82"/>
      <c r="O295" s="82"/>
      <c r="P295" s="82"/>
      <c r="Q295" s="82"/>
      <c r="R295" s="82"/>
      <c r="S295" s="82"/>
      <c r="T295" s="83"/>
      <c r="AT295" s="13" t="s">
        <v>133</v>
      </c>
      <c r="AU295" s="13" t="s">
        <v>88</v>
      </c>
    </row>
    <row r="296" s="1" customFormat="1">
      <c r="B296" s="34"/>
      <c r="C296" s="35"/>
      <c r="D296" s="232" t="s">
        <v>134</v>
      </c>
      <c r="E296" s="35"/>
      <c r="F296" s="235" t="s">
        <v>549</v>
      </c>
      <c r="G296" s="35"/>
      <c r="H296" s="35"/>
      <c r="I296" s="135"/>
      <c r="J296" s="35"/>
      <c r="K296" s="35"/>
      <c r="L296" s="39"/>
      <c r="M296" s="234"/>
      <c r="N296" s="82"/>
      <c r="O296" s="82"/>
      <c r="P296" s="82"/>
      <c r="Q296" s="82"/>
      <c r="R296" s="82"/>
      <c r="S296" s="82"/>
      <c r="T296" s="83"/>
      <c r="AT296" s="13" t="s">
        <v>134</v>
      </c>
      <c r="AU296" s="13" t="s">
        <v>88</v>
      </c>
    </row>
    <row r="297" s="1" customFormat="1" ht="14.4" customHeight="1">
      <c r="B297" s="34"/>
      <c r="C297" s="219" t="s">
        <v>550</v>
      </c>
      <c r="D297" s="219" t="s">
        <v>126</v>
      </c>
      <c r="E297" s="220" t="s">
        <v>551</v>
      </c>
      <c r="F297" s="221" t="s">
        <v>552</v>
      </c>
      <c r="G297" s="222" t="s">
        <v>129</v>
      </c>
      <c r="H297" s="223">
        <v>1</v>
      </c>
      <c r="I297" s="224"/>
      <c r="J297" s="225">
        <f>ROUND(I297*H297,2)</f>
        <v>0</v>
      </c>
      <c r="K297" s="221" t="s">
        <v>187</v>
      </c>
      <c r="L297" s="39"/>
      <c r="M297" s="226" t="s">
        <v>1</v>
      </c>
      <c r="N297" s="227" t="s">
        <v>43</v>
      </c>
      <c r="O297" s="82"/>
      <c r="P297" s="228">
        <f>O297*H297</f>
        <v>0</v>
      </c>
      <c r="Q297" s="228">
        <v>0</v>
      </c>
      <c r="R297" s="228">
        <f>Q297*H297</f>
        <v>0</v>
      </c>
      <c r="S297" s="228">
        <v>0</v>
      </c>
      <c r="T297" s="229">
        <f>S297*H297</f>
        <v>0</v>
      </c>
      <c r="AR297" s="230" t="s">
        <v>145</v>
      </c>
      <c r="AT297" s="230" t="s">
        <v>126</v>
      </c>
      <c r="AU297" s="230" t="s">
        <v>88</v>
      </c>
      <c r="AY297" s="13" t="s">
        <v>123</v>
      </c>
      <c r="BE297" s="231">
        <f>IF(N297="základní",J297,0)</f>
        <v>0</v>
      </c>
      <c r="BF297" s="231">
        <f>IF(N297="snížená",J297,0)</f>
        <v>0</v>
      </c>
      <c r="BG297" s="231">
        <f>IF(N297="zákl. přenesená",J297,0)</f>
        <v>0</v>
      </c>
      <c r="BH297" s="231">
        <f>IF(N297="sníž. přenesená",J297,0)</f>
        <v>0</v>
      </c>
      <c r="BI297" s="231">
        <f>IF(N297="nulová",J297,0)</f>
        <v>0</v>
      </c>
      <c r="BJ297" s="13" t="s">
        <v>86</v>
      </c>
      <c r="BK297" s="231">
        <f>ROUND(I297*H297,2)</f>
        <v>0</v>
      </c>
      <c r="BL297" s="13" t="s">
        <v>145</v>
      </c>
      <c r="BM297" s="230" t="s">
        <v>553</v>
      </c>
    </row>
    <row r="298" s="1" customFormat="1">
      <c r="B298" s="34"/>
      <c r="C298" s="35"/>
      <c r="D298" s="232" t="s">
        <v>133</v>
      </c>
      <c r="E298" s="35"/>
      <c r="F298" s="233" t="s">
        <v>554</v>
      </c>
      <c r="G298" s="35"/>
      <c r="H298" s="35"/>
      <c r="I298" s="135"/>
      <c r="J298" s="35"/>
      <c r="K298" s="35"/>
      <c r="L298" s="39"/>
      <c r="M298" s="234"/>
      <c r="N298" s="82"/>
      <c r="O298" s="82"/>
      <c r="P298" s="82"/>
      <c r="Q298" s="82"/>
      <c r="R298" s="82"/>
      <c r="S298" s="82"/>
      <c r="T298" s="83"/>
      <c r="AT298" s="13" t="s">
        <v>133</v>
      </c>
      <c r="AU298" s="13" t="s">
        <v>88</v>
      </c>
    </row>
    <row r="299" s="1" customFormat="1">
      <c r="B299" s="34"/>
      <c r="C299" s="35"/>
      <c r="D299" s="232" t="s">
        <v>134</v>
      </c>
      <c r="E299" s="35"/>
      <c r="F299" s="235" t="s">
        <v>555</v>
      </c>
      <c r="G299" s="35"/>
      <c r="H299" s="35"/>
      <c r="I299" s="135"/>
      <c r="J299" s="35"/>
      <c r="K299" s="35"/>
      <c r="L299" s="39"/>
      <c r="M299" s="234"/>
      <c r="N299" s="82"/>
      <c r="O299" s="82"/>
      <c r="P299" s="82"/>
      <c r="Q299" s="82"/>
      <c r="R299" s="82"/>
      <c r="S299" s="82"/>
      <c r="T299" s="83"/>
      <c r="AT299" s="13" t="s">
        <v>134</v>
      </c>
      <c r="AU299" s="13" t="s">
        <v>88</v>
      </c>
    </row>
    <row r="300" s="1" customFormat="1" ht="21.6" customHeight="1">
      <c r="B300" s="34"/>
      <c r="C300" s="219" t="s">
        <v>556</v>
      </c>
      <c r="D300" s="219" t="s">
        <v>126</v>
      </c>
      <c r="E300" s="220" t="s">
        <v>557</v>
      </c>
      <c r="F300" s="221" t="s">
        <v>558</v>
      </c>
      <c r="G300" s="222" t="s">
        <v>559</v>
      </c>
      <c r="H300" s="223">
        <v>4</v>
      </c>
      <c r="I300" s="224"/>
      <c r="J300" s="225">
        <f>ROUND(I300*H300,2)</f>
        <v>0</v>
      </c>
      <c r="K300" s="221" t="s">
        <v>130</v>
      </c>
      <c r="L300" s="39"/>
      <c r="M300" s="226" t="s">
        <v>1</v>
      </c>
      <c r="N300" s="227" t="s">
        <v>43</v>
      </c>
      <c r="O300" s="82"/>
      <c r="P300" s="228">
        <f>O300*H300</f>
        <v>0</v>
      </c>
      <c r="Q300" s="228">
        <v>0.00069999999999999999</v>
      </c>
      <c r="R300" s="228">
        <f>Q300*H300</f>
        <v>0.0028</v>
      </c>
      <c r="S300" s="228">
        <v>0</v>
      </c>
      <c r="T300" s="229">
        <f>S300*H300</f>
        <v>0</v>
      </c>
      <c r="AR300" s="230" t="s">
        <v>145</v>
      </c>
      <c r="AT300" s="230" t="s">
        <v>126</v>
      </c>
      <c r="AU300" s="230" t="s">
        <v>88</v>
      </c>
      <c r="AY300" s="13" t="s">
        <v>123</v>
      </c>
      <c r="BE300" s="231">
        <f>IF(N300="základní",J300,0)</f>
        <v>0</v>
      </c>
      <c r="BF300" s="231">
        <f>IF(N300="snížená",J300,0)</f>
        <v>0</v>
      </c>
      <c r="BG300" s="231">
        <f>IF(N300="zákl. přenesená",J300,0)</f>
        <v>0</v>
      </c>
      <c r="BH300" s="231">
        <f>IF(N300="sníž. přenesená",J300,0)</f>
        <v>0</v>
      </c>
      <c r="BI300" s="231">
        <f>IF(N300="nulová",J300,0)</f>
        <v>0</v>
      </c>
      <c r="BJ300" s="13" t="s">
        <v>86</v>
      </c>
      <c r="BK300" s="231">
        <f>ROUND(I300*H300,2)</f>
        <v>0</v>
      </c>
      <c r="BL300" s="13" t="s">
        <v>145</v>
      </c>
      <c r="BM300" s="230" t="s">
        <v>560</v>
      </c>
    </row>
    <row r="301" s="1" customFormat="1">
      <c r="B301" s="34"/>
      <c r="C301" s="35"/>
      <c r="D301" s="232" t="s">
        <v>133</v>
      </c>
      <c r="E301" s="35"/>
      <c r="F301" s="233" t="s">
        <v>561</v>
      </c>
      <c r="G301" s="35"/>
      <c r="H301" s="35"/>
      <c r="I301" s="135"/>
      <c r="J301" s="35"/>
      <c r="K301" s="35"/>
      <c r="L301" s="39"/>
      <c r="M301" s="234"/>
      <c r="N301" s="82"/>
      <c r="O301" s="82"/>
      <c r="P301" s="82"/>
      <c r="Q301" s="82"/>
      <c r="R301" s="82"/>
      <c r="S301" s="82"/>
      <c r="T301" s="83"/>
      <c r="AT301" s="13" t="s">
        <v>133</v>
      </c>
      <c r="AU301" s="13" t="s">
        <v>88</v>
      </c>
    </row>
    <row r="302" s="1" customFormat="1" ht="14.4" customHeight="1">
      <c r="B302" s="34"/>
      <c r="C302" s="239" t="s">
        <v>562</v>
      </c>
      <c r="D302" s="239" t="s">
        <v>303</v>
      </c>
      <c r="E302" s="240" t="s">
        <v>563</v>
      </c>
      <c r="F302" s="241" t="s">
        <v>564</v>
      </c>
      <c r="G302" s="242" t="s">
        <v>559</v>
      </c>
      <c r="H302" s="243">
        <v>4</v>
      </c>
      <c r="I302" s="244"/>
      <c r="J302" s="245">
        <f>ROUND(I302*H302,2)</f>
        <v>0</v>
      </c>
      <c r="K302" s="241" t="s">
        <v>130</v>
      </c>
      <c r="L302" s="246"/>
      <c r="M302" s="247" t="s">
        <v>1</v>
      </c>
      <c r="N302" s="248" t="s">
        <v>43</v>
      </c>
      <c r="O302" s="82"/>
      <c r="P302" s="228">
        <f>O302*H302</f>
        <v>0</v>
      </c>
      <c r="Q302" s="228">
        <v>0.0066</v>
      </c>
      <c r="R302" s="228">
        <f>Q302*H302</f>
        <v>0.0264</v>
      </c>
      <c r="S302" s="228">
        <v>0</v>
      </c>
      <c r="T302" s="229">
        <f>S302*H302</f>
        <v>0</v>
      </c>
      <c r="AR302" s="230" t="s">
        <v>168</v>
      </c>
      <c r="AT302" s="230" t="s">
        <v>303</v>
      </c>
      <c r="AU302" s="230" t="s">
        <v>88</v>
      </c>
      <c r="AY302" s="13" t="s">
        <v>123</v>
      </c>
      <c r="BE302" s="231">
        <f>IF(N302="základní",J302,0)</f>
        <v>0</v>
      </c>
      <c r="BF302" s="231">
        <f>IF(N302="snížená",J302,0)</f>
        <v>0</v>
      </c>
      <c r="BG302" s="231">
        <f>IF(N302="zákl. přenesená",J302,0)</f>
        <v>0</v>
      </c>
      <c r="BH302" s="231">
        <f>IF(N302="sníž. přenesená",J302,0)</f>
        <v>0</v>
      </c>
      <c r="BI302" s="231">
        <f>IF(N302="nulová",J302,0)</f>
        <v>0</v>
      </c>
      <c r="BJ302" s="13" t="s">
        <v>86</v>
      </c>
      <c r="BK302" s="231">
        <f>ROUND(I302*H302,2)</f>
        <v>0</v>
      </c>
      <c r="BL302" s="13" t="s">
        <v>145</v>
      </c>
      <c r="BM302" s="230" t="s">
        <v>565</v>
      </c>
    </row>
    <row r="303" s="1" customFormat="1">
      <c r="B303" s="34"/>
      <c r="C303" s="35"/>
      <c r="D303" s="232" t="s">
        <v>133</v>
      </c>
      <c r="E303" s="35"/>
      <c r="F303" s="233" t="s">
        <v>566</v>
      </c>
      <c r="G303" s="35"/>
      <c r="H303" s="35"/>
      <c r="I303" s="135"/>
      <c r="J303" s="35"/>
      <c r="K303" s="35"/>
      <c r="L303" s="39"/>
      <c r="M303" s="234"/>
      <c r="N303" s="82"/>
      <c r="O303" s="82"/>
      <c r="P303" s="82"/>
      <c r="Q303" s="82"/>
      <c r="R303" s="82"/>
      <c r="S303" s="82"/>
      <c r="T303" s="83"/>
      <c r="AT303" s="13" t="s">
        <v>133</v>
      </c>
      <c r="AU303" s="13" t="s">
        <v>88</v>
      </c>
    </row>
    <row r="304" s="1" customFormat="1">
      <c r="B304" s="34"/>
      <c r="C304" s="35"/>
      <c r="D304" s="232" t="s">
        <v>134</v>
      </c>
      <c r="E304" s="35"/>
      <c r="F304" s="235" t="s">
        <v>567</v>
      </c>
      <c r="G304" s="35"/>
      <c r="H304" s="35"/>
      <c r="I304" s="135"/>
      <c r="J304" s="35"/>
      <c r="K304" s="35"/>
      <c r="L304" s="39"/>
      <c r="M304" s="234"/>
      <c r="N304" s="82"/>
      <c r="O304" s="82"/>
      <c r="P304" s="82"/>
      <c r="Q304" s="82"/>
      <c r="R304" s="82"/>
      <c r="S304" s="82"/>
      <c r="T304" s="83"/>
      <c r="AT304" s="13" t="s">
        <v>134</v>
      </c>
      <c r="AU304" s="13" t="s">
        <v>88</v>
      </c>
    </row>
    <row r="305" s="1" customFormat="1" ht="14.4" customHeight="1">
      <c r="B305" s="34"/>
      <c r="C305" s="219" t="s">
        <v>568</v>
      </c>
      <c r="D305" s="219" t="s">
        <v>126</v>
      </c>
      <c r="E305" s="220" t="s">
        <v>569</v>
      </c>
      <c r="F305" s="221" t="s">
        <v>570</v>
      </c>
      <c r="G305" s="222" t="s">
        <v>559</v>
      </c>
      <c r="H305" s="223">
        <v>2</v>
      </c>
      <c r="I305" s="224"/>
      <c r="J305" s="225">
        <f>ROUND(I305*H305,2)</f>
        <v>0</v>
      </c>
      <c r="K305" s="221" t="s">
        <v>130</v>
      </c>
      <c r="L305" s="39"/>
      <c r="M305" s="226" t="s">
        <v>1</v>
      </c>
      <c r="N305" s="227" t="s">
        <v>43</v>
      </c>
      <c r="O305" s="82"/>
      <c r="P305" s="228">
        <f>O305*H305</f>
        <v>0</v>
      </c>
      <c r="Q305" s="228">
        <v>0.085419999999999996</v>
      </c>
      <c r="R305" s="228">
        <f>Q305*H305</f>
        <v>0.17083999999999999</v>
      </c>
      <c r="S305" s="228">
        <v>0</v>
      </c>
      <c r="T305" s="229">
        <f>S305*H305</f>
        <v>0</v>
      </c>
      <c r="AR305" s="230" t="s">
        <v>145</v>
      </c>
      <c r="AT305" s="230" t="s">
        <v>126</v>
      </c>
      <c r="AU305" s="230" t="s">
        <v>88</v>
      </c>
      <c r="AY305" s="13" t="s">
        <v>123</v>
      </c>
      <c r="BE305" s="231">
        <f>IF(N305="základní",J305,0)</f>
        <v>0</v>
      </c>
      <c r="BF305" s="231">
        <f>IF(N305="snížená",J305,0)</f>
        <v>0</v>
      </c>
      <c r="BG305" s="231">
        <f>IF(N305="zákl. přenesená",J305,0)</f>
        <v>0</v>
      </c>
      <c r="BH305" s="231">
        <f>IF(N305="sníž. přenesená",J305,0)</f>
        <v>0</v>
      </c>
      <c r="BI305" s="231">
        <f>IF(N305="nulová",J305,0)</f>
        <v>0</v>
      </c>
      <c r="BJ305" s="13" t="s">
        <v>86</v>
      </c>
      <c r="BK305" s="231">
        <f>ROUND(I305*H305,2)</f>
        <v>0</v>
      </c>
      <c r="BL305" s="13" t="s">
        <v>145</v>
      </c>
      <c r="BM305" s="230" t="s">
        <v>571</v>
      </c>
    </row>
    <row r="306" s="1" customFormat="1">
      <c r="B306" s="34"/>
      <c r="C306" s="35"/>
      <c r="D306" s="232" t="s">
        <v>133</v>
      </c>
      <c r="E306" s="35"/>
      <c r="F306" s="233" t="s">
        <v>572</v>
      </c>
      <c r="G306" s="35"/>
      <c r="H306" s="35"/>
      <c r="I306" s="135"/>
      <c r="J306" s="35"/>
      <c r="K306" s="35"/>
      <c r="L306" s="39"/>
      <c r="M306" s="234"/>
      <c r="N306" s="82"/>
      <c r="O306" s="82"/>
      <c r="P306" s="82"/>
      <c r="Q306" s="82"/>
      <c r="R306" s="82"/>
      <c r="S306" s="82"/>
      <c r="T306" s="83"/>
      <c r="AT306" s="13" t="s">
        <v>133</v>
      </c>
      <c r="AU306" s="13" t="s">
        <v>88</v>
      </c>
    </row>
    <row r="307" s="1" customFormat="1">
      <c r="B307" s="34"/>
      <c r="C307" s="35"/>
      <c r="D307" s="232" t="s">
        <v>134</v>
      </c>
      <c r="E307" s="35"/>
      <c r="F307" s="235" t="s">
        <v>573</v>
      </c>
      <c r="G307" s="35"/>
      <c r="H307" s="35"/>
      <c r="I307" s="135"/>
      <c r="J307" s="35"/>
      <c r="K307" s="35"/>
      <c r="L307" s="39"/>
      <c r="M307" s="234"/>
      <c r="N307" s="82"/>
      <c r="O307" s="82"/>
      <c r="P307" s="82"/>
      <c r="Q307" s="82"/>
      <c r="R307" s="82"/>
      <c r="S307" s="82"/>
      <c r="T307" s="83"/>
      <c r="AT307" s="13" t="s">
        <v>134</v>
      </c>
      <c r="AU307" s="13" t="s">
        <v>88</v>
      </c>
    </row>
    <row r="308" s="1" customFormat="1" ht="21.6" customHeight="1">
      <c r="B308" s="34"/>
      <c r="C308" s="219" t="s">
        <v>574</v>
      </c>
      <c r="D308" s="219" t="s">
        <v>126</v>
      </c>
      <c r="E308" s="220" t="s">
        <v>575</v>
      </c>
      <c r="F308" s="221" t="s">
        <v>576</v>
      </c>
      <c r="G308" s="222" t="s">
        <v>559</v>
      </c>
      <c r="H308" s="223">
        <v>2</v>
      </c>
      <c r="I308" s="224"/>
      <c r="J308" s="225">
        <f>ROUND(I308*H308,2)</f>
        <v>0</v>
      </c>
      <c r="K308" s="221" t="s">
        <v>130</v>
      </c>
      <c r="L308" s="39"/>
      <c r="M308" s="226" t="s">
        <v>1</v>
      </c>
      <c r="N308" s="227" t="s">
        <v>43</v>
      </c>
      <c r="O308" s="82"/>
      <c r="P308" s="228">
        <f>O308*H308</f>
        <v>0</v>
      </c>
      <c r="Q308" s="228">
        <v>0.11240500000000001</v>
      </c>
      <c r="R308" s="228">
        <f>Q308*H308</f>
        <v>0.22481000000000001</v>
      </c>
      <c r="S308" s="228">
        <v>0</v>
      </c>
      <c r="T308" s="229">
        <f>S308*H308</f>
        <v>0</v>
      </c>
      <c r="AR308" s="230" t="s">
        <v>145</v>
      </c>
      <c r="AT308" s="230" t="s">
        <v>126</v>
      </c>
      <c r="AU308" s="230" t="s">
        <v>88</v>
      </c>
      <c r="AY308" s="13" t="s">
        <v>123</v>
      </c>
      <c r="BE308" s="231">
        <f>IF(N308="základní",J308,0)</f>
        <v>0</v>
      </c>
      <c r="BF308" s="231">
        <f>IF(N308="snížená",J308,0)</f>
        <v>0</v>
      </c>
      <c r="BG308" s="231">
        <f>IF(N308="zákl. přenesená",J308,0)</f>
        <v>0</v>
      </c>
      <c r="BH308" s="231">
        <f>IF(N308="sníž. přenesená",J308,0)</f>
        <v>0</v>
      </c>
      <c r="BI308" s="231">
        <f>IF(N308="nulová",J308,0)</f>
        <v>0</v>
      </c>
      <c r="BJ308" s="13" t="s">
        <v>86</v>
      </c>
      <c r="BK308" s="231">
        <f>ROUND(I308*H308,2)</f>
        <v>0</v>
      </c>
      <c r="BL308" s="13" t="s">
        <v>145</v>
      </c>
      <c r="BM308" s="230" t="s">
        <v>577</v>
      </c>
    </row>
    <row r="309" s="1" customFormat="1">
      <c r="B309" s="34"/>
      <c r="C309" s="35"/>
      <c r="D309" s="232" t="s">
        <v>133</v>
      </c>
      <c r="E309" s="35"/>
      <c r="F309" s="233" t="s">
        <v>578</v>
      </c>
      <c r="G309" s="35"/>
      <c r="H309" s="35"/>
      <c r="I309" s="135"/>
      <c r="J309" s="35"/>
      <c r="K309" s="35"/>
      <c r="L309" s="39"/>
      <c r="M309" s="234"/>
      <c r="N309" s="82"/>
      <c r="O309" s="82"/>
      <c r="P309" s="82"/>
      <c r="Q309" s="82"/>
      <c r="R309" s="82"/>
      <c r="S309" s="82"/>
      <c r="T309" s="83"/>
      <c r="AT309" s="13" t="s">
        <v>133</v>
      </c>
      <c r="AU309" s="13" t="s">
        <v>88</v>
      </c>
    </row>
    <row r="310" s="1" customFormat="1" ht="21.6" customHeight="1">
      <c r="B310" s="34"/>
      <c r="C310" s="239" t="s">
        <v>579</v>
      </c>
      <c r="D310" s="239" t="s">
        <v>303</v>
      </c>
      <c r="E310" s="240" t="s">
        <v>580</v>
      </c>
      <c r="F310" s="241" t="s">
        <v>581</v>
      </c>
      <c r="G310" s="242" t="s">
        <v>559</v>
      </c>
      <c r="H310" s="243">
        <v>2</v>
      </c>
      <c r="I310" s="244"/>
      <c r="J310" s="245">
        <f>ROUND(I310*H310,2)</f>
        <v>0</v>
      </c>
      <c r="K310" s="241" t="s">
        <v>130</v>
      </c>
      <c r="L310" s="246"/>
      <c r="M310" s="247" t="s">
        <v>1</v>
      </c>
      <c r="N310" s="248" t="s">
        <v>43</v>
      </c>
      <c r="O310" s="82"/>
      <c r="P310" s="228">
        <f>O310*H310</f>
        <v>0</v>
      </c>
      <c r="Q310" s="228">
        <v>0.0061000000000000004</v>
      </c>
      <c r="R310" s="228">
        <f>Q310*H310</f>
        <v>0.012200000000000001</v>
      </c>
      <c r="S310" s="228">
        <v>0</v>
      </c>
      <c r="T310" s="229">
        <f>S310*H310</f>
        <v>0</v>
      </c>
      <c r="AR310" s="230" t="s">
        <v>168</v>
      </c>
      <c r="AT310" s="230" t="s">
        <v>303</v>
      </c>
      <c r="AU310" s="230" t="s">
        <v>88</v>
      </c>
      <c r="AY310" s="13" t="s">
        <v>123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3" t="s">
        <v>86</v>
      </c>
      <c r="BK310" s="231">
        <f>ROUND(I310*H310,2)</f>
        <v>0</v>
      </c>
      <c r="BL310" s="13" t="s">
        <v>145</v>
      </c>
      <c r="BM310" s="230" t="s">
        <v>582</v>
      </c>
    </row>
    <row r="311" s="1" customFormat="1">
      <c r="B311" s="34"/>
      <c r="C311" s="35"/>
      <c r="D311" s="232" t="s">
        <v>133</v>
      </c>
      <c r="E311" s="35"/>
      <c r="F311" s="233" t="s">
        <v>583</v>
      </c>
      <c r="G311" s="35"/>
      <c r="H311" s="35"/>
      <c r="I311" s="135"/>
      <c r="J311" s="35"/>
      <c r="K311" s="35"/>
      <c r="L311" s="39"/>
      <c r="M311" s="234"/>
      <c r="N311" s="82"/>
      <c r="O311" s="82"/>
      <c r="P311" s="82"/>
      <c r="Q311" s="82"/>
      <c r="R311" s="82"/>
      <c r="S311" s="82"/>
      <c r="T311" s="83"/>
      <c r="AT311" s="13" t="s">
        <v>133</v>
      </c>
      <c r="AU311" s="13" t="s">
        <v>88</v>
      </c>
    </row>
    <row r="312" s="1" customFormat="1" ht="14.4" customHeight="1">
      <c r="B312" s="34"/>
      <c r="C312" s="239" t="s">
        <v>584</v>
      </c>
      <c r="D312" s="239" t="s">
        <v>303</v>
      </c>
      <c r="E312" s="240" t="s">
        <v>585</v>
      </c>
      <c r="F312" s="241" t="s">
        <v>586</v>
      </c>
      <c r="G312" s="242" t="s">
        <v>559</v>
      </c>
      <c r="H312" s="243">
        <v>2</v>
      </c>
      <c r="I312" s="244"/>
      <c r="J312" s="245">
        <f>ROUND(I312*H312,2)</f>
        <v>0</v>
      </c>
      <c r="K312" s="241" t="s">
        <v>130</v>
      </c>
      <c r="L312" s="246"/>
      <c r="M312" s="247" t="s">
        <v>1</v>
      </c>
      <c r="N312" s="248" t="s">
        <v>43</v>
      </c>
      <c r="O312" s="82"/>
      <c r="P312" s="228">
        <f>O312*H312</f>
        <v>0</v>
      </c>
      <c r="Q312" s="228">
        <v>0.0030000000000000001</v>
      </c>
      <c r="R312" s="228">
        <f>Q312*H312</f>
        <v>0.0060000000000000001</v>
      </c>
      <c r="S312" s="228">
        <v>0</v>
      </c>
      <c r="T312" s="229">
        <f>S312*H312</f>
        <v>0</v>
      </c>
      <c r="AR312" s="230" t="s">
        <v>168</v>
      </c>
      <c r="AT312" s="230" t="s">
        <v>303</v>
      </c>
      <c r="AU312" s="230" t="s">
        <v>88</v>
      </c>
      <c r="AY312" s="13" t="s">
        <v>123</v>
      </c>
      <c r="BE312" s="231">
        <f>IF(N312="základní",J312,0)</f>
        <v>0</v>
      </c>
      <c r="BF312" s="231">
        <f>IF(N312="snížená",J312,0)</f>
        <v>0</v>
      </c>
      <c r="BG312" s="231">
        <f>IF(N312="zákl. přenesená",J312,0)</f>
        <v>0</v>
      </c>
      <c r="BH312" s="231">
        <f>IF(N312="sníž. přenesená",J312,0)</f>
        <v>0</v>
      </c>
      <c r="BI312" s="231">
        <f>IF(N312="nulová",J312,0)</f>
        <v>0</v>
      </c>
      <c r="BJ312" s="13" t="s">
        <v>86</v>
      </c>
      <c r="BK312" s="231">
        <f>ROUND(I312*H312,2)</f>
        <v>0</v>
      </c>
      <c r="BL312" s="13" t="s">
        <v>145</v>
      </c>
      <c r="BM312" s="230" t="s">
        <v>587</v>
      </c>
    </row>
    <row r="313" s="1" customFormat="1">
      <c r="B313" s="34"/>
      <c r="C313" s="35"/>
      <c r="D313" s="232" t="s">
        <v>133</v>
      </c>
      <c r="E313" s="35"/>
      <c r="F313" s="233" t="s">
        <v>586</v>
      </c>
      <c r="G313" s="35"/>
      <c r="H313" s="35"/>
      <c r="I313" s="135"/>
      <c r="J313" s="35"/>
      <c r="K313" s="35"/>
      <c r="L313" s="39"/>
      <c r="M313" s="234"/>
      <c r="N313" s="82"/>
      <c r="O313" s="82"/>
      <c r="P313" s="82"/>
      <c r="Q313" s="82"/>
      <c r="R313" s="82"/>
      <c r="S313" s="82"/>
      <c r="T313" s="83"/>
      <c r="AT313" s="13" t="s">
        <v>133</v>
      </c>
      <c r="AU313" s="13" t="s">
        <v>88</v>
      </c>
    </row>
    <row r="314" s="1" customFormat="1" ht="21.6" customHeight="1">
      <c r="B314" s="34"/>
      <c r="C314" s="239" t="s">
        <v>588</v>
      </c>
      <c r="D314" s="239" t="s">
        <v>303</v>
      </c>
      <c r="E314" s="240" t="s">
        <v>589</v>
      </c>
      <c r="F314" s="241" t="s">
        <v>590</v>
      </c>
      <c r="G314" s="242" t="s">
        <v>559</v>
      </c>
      <c r="H314" s="243">
        <v>2</v>
      </c>
      <c r="I314" s="244"/>
      <c r="J314" s="245">
        <f>ROUND(I314*H314,2)</f>
        <v>0</v>
      </c>
      <c r="K314" s="241" t="s">
        <v>130</v>
      </c>
      <c r="L314" s="246"/>
      <c r="M314" s="247" t="s">
        <v>1</v>
      </c>
      <c r="N314" s="248" t="s">
        <v>43</v>
      </c>
      <c r="O314" s="82"/>
      <c r="P314" s="228">
        <f>O314*H314</f>
        <v>0</v>
      </c>
      <c r="Q314" s="228">
        <v>0.00035</v>
      </c>
      <c r="R314" s="228">
        <f>Q314*H314</f>
        <v>0.00069999999999999999</v>
      </c>
      <c r="S314" s="228">
        <v>0</v>
      </c>
      <c r="T314" s="229">
        <f>S314*H314</f>
        <v>0</v>
      </c>
      <c r="AR314" s="230" t="s">
        <v>168</v>
      </c>
      <c r="AT314" s="230" t="s">
        <v>303</v>
      </c>
      <c r="AU314" s="230" t="s">
        <v>88</v>
      </c>
      <c r="AY314" s="13" t="s">
        <v>123</v>
      </c>
      <c r="BE314" s="231">
        <f>IF(N314="základní",J314,0)</f>
        <v>0</v>
      </c>
      <c r="BF314" s="231">
        <f>IF(N314="snížená",J314,0)</f>
        <v>0</v>
      </c>
      <c r="BG314" s="231">
        <f>IF(N314="zákl. přenesená",J314,0)</f>
        <v>0</v>
      </c>
      <c r="BH314" s="231">
        <f>IF(N314="sníž. přenesená",J314,0)</f>
        <v>0</v>
      </c>
      <c r="BI314" s="231">
        <f>IF(N314="nulová",J314,0)</f>
        <v>0</v>
      </c>
      <c r="BJ314" s="13" t="s">
        <v>86</v>
      </c>
      <c r="BK314" s="231">
        <f>ROUND(I314*H314,2)</f>
        <v>0</v>
      </c>
      <c r="BL314" s="13" t="s">
        <v>145</v>
      </c>
      <c r="BM314" s="230" t="s">
        <v>591</v>
      </c>
    </row>
    <row r="315" s="1" customFormat="1">
      <c r="B315" s="34"/>
      <c r="C315" s="35"/>
      <c r="D315" s="232" t="s">
        <v>133</v>
      </c>
      <c r="E315" s="35"/>
      <c r="F315" s="233" t="s">
        <v>590</v>
      </c>
      <c r="G315" s="35"/>
      <c r="H315" s="35"/>
      <c r="I315" s="135"/>
      <c r="J315" s="35"/>
      <c r="K315" s="35"/>
      <c r="L315" s="39"/>
      <c r="M315" s="234"/>
      <c r="N315" s="82"/>
      <c r="O315" s="82"/>
      <c r="P315" s="82"/>
      <c r="Q315" s="82"/>
      <c r="R315" s="82"/>
      <c r="S315" s="82"/>
      <c r="T315" s="83"/>
      <c r="AT315" s="13" t="s">
        <v>133</v>
      </c>
      <c r="AU315" s="13" t="s">
        <v>88</v>
      </c>
    </row>
    <row r="316" s="1" customFormat="1" ht="14.4" customHeight="1">
      <c r="B316" s="34"/>
      <c r="C316" s="239" t="s">
        <v>592</v>
      </c>
      <c r="D316" s="239" t="s">
        <v>303</v>
      </c>
      <c r="E316" s="240" t="s">
        <v>593</v>
      </c>
      <c r="F316" s="241" t="s">
        <v>594</v>
      </c>
      <c r="G316" s="242" t="s">
        <v>559</v>
      </c>
      <c r="H316" s="243">
        <v>2</v>
      </c>
      <c r="I316" s="244"/>
      <c r="J316" s="245">
        <f>ROUND(I316*H316,2)</f>
        <v>0</v>
      </c>
      <c r="K316" s="241" t="s">
        <v>130</v>
      </c>
      <c r="L316" s="246"/>
      <c r="M316" s="247" t="s">
        <v>1</v>
      </c>
      <c r="N316" s="248" t="s">
        <v>43</v>
      </c>
      <c r="O316" s="82"/>
      <c r="P316" s="228">
        <f>O316*H316</f>
        <v>0</v>
      </c>
      <c r="Q316" s="228">
        <v>0.00010000000000000001</v>
      </c>
      <c r="R316" s="228">
        <f>Q316*H316</f>
        <v>0.00020000000000000001</v>
      </c>
      <c r="S316" s="228">
        <v>0</v>
      </c>
      <c r="T316" s="229">
        <f>S316*H316</f>
        <v>0</v>
      </c>
      <c r="AR316" s="230" t="s">
        <v>168</v>
      </c>
      <c r="AT316" s="230" t="s">
        <v>303</v>
      </c>
      <c r="AU316" s="230" t="s">
        <v>88</v>
      </c>
      <c r="AY316" s="13" t="s">
        <v>123</v>
      </c>
      <c r="BE316" s="231">
        <f>IF(N316="základní",J316,0)</f>
        <v>0</v>
      </c>
      <c r="BF316" s="231">
        <f>IF(N316="snížená",J316,0)</f>
        <v>0</v>
      </c>
      <c r="BG316" s="231">
        <f>IF(N316="zákl. přenesená",J316,0)</f>
        <v>0</v>
      </c>
      <c r="BH316" s="231">
        <f>IF(N316="sníž. přenesená",J316,0)</f>
        <v>0</v>
      </c>
      <c r="BI316" s="231">
        <f>IF(N316="nulová",J316,0)</f>
        <v>0</v>
      </c>
      <c r="BJ316" s="13" t="s">
        <v>86</v>
      </c>
      <c r="BK316" s="231">
        <f>ROUND(I316*H316,2)</f>
        <v>0</v>
      </c>
      <c r="BL316" s="13" t="s">
        <v>145</v>
      </c>
      <c r="BM316" s="230" t="s">
        <v>595</v>
      </c>
    </row>
    <row r="317" s="1" customFormat="1">
      <c r="B317" s="34"/>
      <c r="C317" s="35"/>
      <c r="D317" s="232" t="s">
        <v>133</v>
      </c>
      <c r="E317" s="35"/>
      <c r="F317" s="233" t="s">
        <v>594</v>
      </c>
      <c r="G317" s="35"/>
      <c r="H317" s="35"/>
      <c r="I317" s="135"/>
      <c r="J317" s="35"/>
      <c r="K317" s="35"/>
      <c r="L317" s="39"/>
      <c r="M317" s="234"/>
      <c r="N317" s="82"/>
      <c r="O317" s="82"/>
      <c r="P317" s="82"/>
      <c r="Q317" s="82"/>
      <c r="R317" s="82"/>
      <c r="S317" s="82"/>
      <c r="T317" s="83"/>
      <c r="AT317" s="13" t="s">
        <v>133</v>
      </c>
      <c r="AU317" s="13" t="s">
        <v>88</v>
      </c>
    </row>
    <row r="318" s="1" customFormat="1" ht="14.4" customHeight="1">
      <c r="B318" s="34"/>
      <c r="C318" s="219" t="s">
        <v>596</v>
      </c>
      <c r="D318" s="219" t="s">
        <v>126</v>
      </c>
      <c r="E318" s="220" t="s">
        <v>597</v>
      </c>
      <c r="F318" s="221" t="s">
        <v>598</v>
      </c>
      <c r="G318" s="222" t="s">
        <v>165</v>
      </c>
      <c r="H318" s="223">
        <v>19.010000000000002</v>
      </c>
      <c r="I318" s="224"/>
      <c r="J318" s="225">
        <f>ROUND(I318*H318,2)</f>
        <v>0</v>
      </c>
      <c r="K318" s="221" t="s">
        <v>130</v>
      </c>
      <c r="L318" s="39"/>
      <c r="M318" s="226" t="s">
        <v>1</v>
      </c>
      <c r="N318" s="227" t="s">
        <v>43</v>
      </c>
      <c r="O318" s="82"/>
      <c r="P318" s="228">
        <f>O318*H318</f>
        <v>0</v>
      </c>
      <c r="Q318" s="228">
        <v>9.0000000000000006E-05</v>
      </c>
      <c r="R318" s="228">
        <f>Q318*H318</f>
        <v>0.0017109000000000002</v>
      </c>
      <c r="S318" s="228">
        <v>0</v>
      </c>
      <c r="T318" s="229">
        <f>S318*H318</f>
        <v>0</v>
      </c>
      <c r="AR318" s="230" t="s">
        <v>145</v>
      </c>
      <c r="AT318" s="230" t="s">
        <v>126</v>
      </c>
      <c r="AU318" s="230" t="s">
        <v>88</v>
      </c>
      <c r="AY318" s="13" t="s">
        <v>123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3" t="s">
        <v>86</v>
      </c>
      <c r="BK318" s="231">
        <f>ROUND(I318*H318,2)</f>
        <v>0</v>
      </c>
      <c r="BL318" s="13" t="s">
        <v>145</v>
      </c>
      <c r="BM318" s="230" t="s">
        <v>599</v>
      </c>
    </row>
    <row r="319" s="1" customFormat="1">
      <c r="B319" s="34"/>
      <c r="C319" s="35"/>
      <c r="D319" s="232" t="s">
        <v>133</v>
      </c>
      <c r="E319" s="35"/>
      <c r="F319" s="233" t="s">
        <v>600</v>
      </c>
      <c r="G319" s="35"/>
      <c r="H319" s="35"/>
      <c r="I319" s="135"/>
      <c r="J319" s="35"/>
      <c r="K319" s="35"/>
      <c r="L319" s="39"/>
      <c r="M319" s="234"/>
      <c r="N319" s="82"/>
      <c r="O319" s="82"/>
      <c r="P319" s="82"/>
      <c r="Q319" s="82"/>
      <c r="R319" s="82"/>
      <c r="S319" s="82"/>
      <c r="T319" s="83"/>
      <c r="AT319" s="13" t="s">
        <v>133</v>
      </c>
      <c r="AU319" s="13" t="s">
        <v>88</v>
      </c>
    </row>
    <row r="320" s="1" customFormat="1">
      <c r="B320" s="34"/>
      <c r="C320" s="35"/>
      <c r="D320" s="232" t="s">
        <v>134</v>
      </c>
      <c r="E320" s="35"/>
      <c r="F320" s="235" t="s">
        <v>601</v>
      </c>
      <c r="G320" s="35"/>
      <c r="H320" s="35"/>
      <c r="I320" s="135"/>
      <c r="J320" s="35"/>
      <c r="K320" s="35"/>
      <c r="L320" s="39"/>
      <c r="M320" s="234"/>
      <c r="N320" s="82"/>
      <c r="O320" s="82"/>
      <c r="P320" s="82"/>
      <c r="Q320" s="82"/>
      <c r="R320" s="82"/>
      <c r="S320" s="82"/>
      <c r="T320" s="83"/>
      <c r="AT320" s="13" t="s">
        <v>134</v>
      </c>
      <c r="AU320" s="13" t="s">
        <v>88</v>
      </c>
    </row>
    <row r="321" s="1" customFormat="1" ht="21.6" customHeight="1">
      <c r="B321" s="34"/>
      <c r="C321" s="219" t="s">
        <v>602</v>
      </c>
      <c r="D321" s="219" t="s">
        <v>126</v>
      </c>
      <c r="E321" s="220" t="s">
        <v>603</v>
      </c>
      <c r="F321" s="221" t="s">
        <v>604</v>
      </c>
      <c r="G321" s="222" t="s">
        <v>232</v>
      </c>
      <c r="H321" s="223">
        <v>17.899999999999999</v>
      </c>
      <c r="I321" s="224"/>
      <c r="J321" s="225">
        <f>ROUND(I321*H321,2)</f>
        <v>0</v>
      </c>
      <c r="K321" s="221" t="s">
        <v>130</v>
      </c>
      <c r="L321" s="39"/>
      <c r="M321" s="226" t="s">
        <v>1</v>
      </c>
      <c r="N321" s="227" t="s">
        <v>43</v>
      </c>
      <c r="O321" s="82"/>
      <c r="P321" s="228">
        <f>O321*H321</f>
        <v>0</v>
      </c>
      <c r="Q321" s="228">
        <v>0.0010200000000000001</v>
      </c>
      <c r="R321" s="228">
        <f>Q321*H321</f>
        <v>0.018258</v>
      </c>
      <c r="S321" s="228">
        <v>0</v>
      </c>
      <c r="T321" s="229">
        <f>S321*H321</f>
        <v>0</v>
      </c>
      <c r="AR321" s="230" t="s">
        <v>145</v>
      </c>
      <c r="AT321" s="230" t="s">
        <v>126</v>
      </c>
      <c r="AU321" s="230" t="s">
        <v>88</v>
      </c>
      <c r="AY321" s="13" t="s">
        <v>123</v>
      </c>
      <c r="BE321" s="231">
        <f>IF(N321="základní",J321,0)</f>
        <v>0</v>
      </c>
      <c r="BF321" s="231">
        <f>IF(N321="snížená",J321,0)</f>
        <v>0</v>
      </c>
      <c r="BG321" s="231">
        <f>IF(N321="zákl. přenesená",J321,0)</f>
        <v>0</v>
      </c>
      <c r="BH321" s="231">
        <f>IF(N321="sníž. přenesená",J321,0)</f>
        <v>0</v>
      </c>
      <c r="BI321" s="231">
        <f>IF(N321="nulová",J321,0)</f>
        <v>0</v>
      </c>
      <c r="BJ321" s="13" t="s">
        <v>86</v>
      </c>
      <c r="BK321" s="231">
        <f>ROUND(I321*H321,2)</f>
        <v>0</v>
      </c>
      <c r="BL321" s="13" t="s">
        <v>145</v>
      </c>
      <c r="BM321" s="230" t="s">
        <v>605</v>
      </c>
    </row>
    <row r="322" s="1" customFormat="1">
      <c r="B322" s="34"/>
      <c r="C322" s="35"/>
      <c r="D322" s="232" t="s">
        <v>133</v>
      </c>
      <c r="E322" s="35"/>
      <c r="F322" s="233" t="s">
        <v>606</v>
      </c>
      <c r="G322" s="35"/>
      <c r="H322" s="35"/>
      <c r="I322" s="135"/>
      <c r="J322" s="35"/>
      <c r="K322" s="35"/>
      <c r="L322" s="39"/>
      <c r="M322" s="234"/>
      <c r="N322" s="82"/>
      <c r="O322" s="82"/>
      <c r="P322" s="82"/>
      <c r="Q322" s="82"/>
      <c r="R322" s="82"/>
      <c r="S322" s="82"/>
      <c r="T322" s="83"/>
      <c r="AT322" s="13" t="s">
        <v>133</v>
      </c>
      <c r="AU322" s="13" t="s">
        <v>88</v>
      </c>
    </row>
    <row r="323" s="1" customFormat="1">
      <c r="B323" s="34"/>
      <c r="C323" s="35"/>
      <c r="D323" s="232" t="s">
        <v>134</v>
      </c>
      <c r="E323" s="35"/>
      <c r="F323" s="235" t="s">
        <v>607</v>
      </c>
      <c r="G323" s="35"/>
      <c r="H323" s="35"/>
      <c r="I323" s="135"/>
      <c r="J323" s="35"/>
      <c r="K323" s="35"/>
      <c r="L323" s="39"/>
      <c r="M323" s="234"/>
      <c r="N323" s="82"/>
      <c r="O323" s="82"/>
      <c r="P323" s="82"/>
      <c r="Q323" s="82"/>
      <c r="R323" s="82"/>
      <c r="S323" s="82"/>
      <c r="T323" s="83"/>
      <c r="AT323" s="13" t="s">
        <v>134</v>
      </c>
      <c r="AU323" s="13" t="s">
        <v>88</v>
      </c>
    </row>
    <row r="324" s="1" customFormat="1" ht="21.6" customHeight="1">
      <c r="B324" s="34"/>
      <c r="C324" s="219" t="s">
        <v>608</v>
      </c>
      <c r="D324" s="219" t="s">
        <v>126</v>
      </c>
      <c r="E324" s="220" t="s">
        <v>609</v>
      </c>
      <c r="F324" s="221" t="s">
        <v>610</v>
      </c>
      <c r="G324" s="222" t="s">
        <v>165</v>
      </c>
      <c r="H324" s="223">
        <v>7.21</v>
      </c>
      <c r="I324" s="224"/>
      <c r="J324" s="225">
        <f>ROUND(I324*H324,2)</f>
        <v>0</v>
      </c>
      <c r="K324" s="221" t="s">
        <v>130</v>
      </c>
      <c r="L324" s="39"/>
      <c r="M324" s="226" t="s">
        <v>1</v>
      </c>
      <c r="N324" s="227" t="s">
        <v>43</v>
      </c>
      <c r="O324" s="82"/>
      <c r="P324" s="228">
        <f>O324*H324</f>
        <v>0</v>
      </c>
      <c r="Q324" s="228">
        <v>0</v>
      </c>
      <c r="R324" s="228">
        <f>Q324*H324</f>
        <v>0</v>
      </c>
      <c r="S324" s="228">
        <v>0</v>
      </c>
      <c r="T324" s="229">
        <f>S324*H324</f>
        <v>0</v>
      </c>
      <c r="AR324" s="230" t="s">
        <v>145</v>
      </c>
      <c r="AT324" s="230" t="s">
        <v>126</v>
      </c>
      <c r="AU324" s="230" t="s">
        <v>88</v>
      </c>
      <c r="AY324" s="13" t="s">
        <v>123</v>
      </c>
      <c r="BE324" s="231">
        <f>IF(N324="základní",J324,0)</f>
        <v>0</v>
      </c>
      <c r="BF324" s="231">
        <f>IF(N324="snížená",J324,0)</f>
        <v>0</v>
      </c>
      <c r="BG324" s="231">
        <f>IF(N324="zákl. přenesená",J324,0)</f>
        <v>0</v>
      </c>
      <c r="BH324" s="231">
        <f>IF(N324="sníž. přenesená",J324,0)</f>
        <v>0</v>
      </c>
      <c r="BI324" s="231">
        <f>IF(N324="nulová",J324,0)</f>
        <v>0</v>
      </c>
      <c r="BJ324" s="13" t="s">
        <v>86</v>
      </c>
      <c r="BK324" s="231">
        <f>ROUND(I324*H324,2)</f>
        <v>0</v>
      </c>
      <c r="BL324" s="13" t="s">
        <v>145</v>
      </c>
      <c r="BM324" s="230" t="s">
        <v>611</v>
      </c>
    </row>
    <row r="325" s="1" customFormat="1">
      <c r="B325" s="34"/>
      <c r="C325" s="35"/>
      <c r="D325" s="232" t="s">
        <v>133</v>
      </c>
      <c r="E325" s="35"/>
      <c r="F325" s="233" t="s">
        <v>612</v>
      </c>
      <c r="G325" s="35"/>
      <c r="H325" s="35"/>
      <c r="I325" s="135"/>
      <c r="J325" s="35"/>
      <c r="K325" s="35"/>
      <c r="L325" s="39"/>
      <c r="M325" s="234"/>
      <c r="N325" s="82"/>
      <c r="O325" s="82"/>
      <c r="P325" s="82"/>
      <c r="Q325" s="82"/>
      <c r="R325" s="82"/>
      <c r="S325" s="82"/>
      <c r="T325" s="83"/>
      <c r="AT325" s="13" t="s">
        <v>133</v>
      </c>
      <c r="AU325" s="13" t="s">
        <v>88</v>
      </c>
    </row>
    <row r="326" s="1" customFormat="1">
      <c r="B326" s="34"/>
      <c r="C326" s="35"/>
      <c r="D326" s="232" t="s">
        <v>134</v>
      </c>
      <c r="E326" s="35"/>
      <c r="F326" s="235" t="s">
        <v>613</v>
      </c>
      <c r="G326" s="35"/>
      <c r="H326" s="35"/>
      <c r="I326" s="135"/>
      <c r="J326" s="35"/>
      <c r="K326" s="35"/>
      <c r="L326" s="39"/>
      <c r="M326" s="234"/>
      <c r="N326" s="82"/>
      <c r="O326" s="82"/>
      <c r="P326" s="82"/>
      <c r="Q326" s="82"/>
      <c r="R326" s="82"/>
      <c r="S326" s="82"/>
      <c r="T326" s="83"/>
      <c r="AT326" s="13" t="s">
        <v>134</v>
      </c>
      <c r="AU326" s="13" t="s">
        <v>88</v>
      </c>
    </row>
    <row r="327" s="1" customFormat="1" ht="14.4" customHeight="1">
      <c r="B327" s="34"/>
      <c r="C327" s="219" t="s">
        <v>614</v>
      </c>
      <c r="D327" s="219" t="s">
        <v>126</v>
      </c>
      <c r="E327" s="220" t="s">
        <v>615</v>
      </c>
      <c r="F327" s="221" t="s">
        <v>616</v>
      </c>
      <c r="G327" s="222" t="s">
        <v>232</v>
      </c>
      <c r="H327" s="223">
        <v>138</v>
      </c>
      <c r="I327" s="224"/>
      <c r="J327" s="225">
        <f>ROUND(I327*H327,2)</f>
        <v>0</v>
      </c>
      <c r="K327" s="221" t="s">
        <v>130</v>
      </c>
      <c r="L327" s="39"/>
      <c r="M327" s="226" t="s">
        <v>1</v>
      </c>
      <c r="N327" s="227" t="s">
        <v>43</v>
      </c>
      <c r="O327" s="82"/>
      <c r="P327" s="228">
        <f>O327*H327</f>
        <v>0</v>
      </c>
      <c r="Q327" s="228">
        <v>0</v>
      </c>
      <c r="R327" s="228">
        <f>Q327*H327</f>
        <v>0</v>
      </c>
      <c r="S327" s="228">
        <v>0.02</v>
      </c>
      <c r="T327" s="229">
        <f>S327*H327</f>
        <v>2.7600000000000002</v>
      </c>
      <c r="AR327" s="230" t="s">
        <v>145</v>
      </c>
      <c r="AT327" s="230" t="s">
        <v>126</v>
      </c>
      <c r="AU327" s="230" t="s">
        <v>88</v>
      </c>
      <c r="AY327" s="13" t="s">
        <v>123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3" t="s">
        <v>86</v>
      </c>
      <c r="BK327" s="231">
        <f>ROUND(I327*H327,2)</f>
        <v>0</v>
      </c>
      <c r="BL327" s="13" t="s">
        <v>145</v>
      </c>
      <c r="BM327" s="230" t="s">
        <v>617</v>
      </c>
    </row>
    <row r="328" s="1" customFormat="1">
      <c r="B328" s="34"/>
      <c r="C328" s="35"/>
      <c r="D328" s="232" t="s">
        <v>133</v>
      </c>
      <c r="E328" s="35"/>
      <c r="F328" s="233" t="s">
        <v>618</v>
      </c>
      <c r="G328" s="35"/>
      <c r="H328" s="35"/>
      <c r="I328" s="135"/>
      <c r="J328" s="35"/>
      <c r="K328" s="35"/>
      <c r="L328" s="39"/>
      <c r="M328" s="234"/>
      <c r="N328" s="82"/>
      <c r="O328" s="82"/>
      <c r="P328" s="82"/>
      <c r="Q328" s="82"/>
      <c r="R328" s="82"/>
      <c r="S328" s="82"/>
      <c r="T328" s="83"/>
      <c r="AT328" s="13" t="s">
        <v>133</v>
      </c>
      <c r="AU328" s="13" t="s">
        <v>88</v>
      </c>
    </row>
    <row r="329" s="1" customFormat="1">
      <c r="B329" s="34"/>
      <c r="C329" s="35"/>
      <c r="D329" s="232" t="s">
        <v>134</v>
      </c>
      <c r="E329" s="35"/>
      <c r="F329" s="235" t="s">
        <v>619</v>
      </c>
      <c r="G329" s="35"/>
      <c r="H329" s="35"/>
      <c r="I329" s="135"/>
      <c r="J329" s="35"/>
      <c r="K329" s="35"/>
      <c r="L329" s="39"/>
      <c r="M329" s="234"/>
      <c r="N329" s="82"/>
      <c r="O329" s="82"/>
      <c r="P329" s="82"/>
      <c r="Q329" s="82"/>
      <c r="R329" s="82"/>
      <c r="S329" s="82"/>
      <c r="T329" s="83"/>
      <c r="AT329" s="13" t="s">
        <v>134</v>
      </c>
      <c r="AU329" s="13" t="s">
        <v>88</v>
      </c>
    </row>
    <row r="330" s="1" customFormat="1" ht="21.6" customHeight="1">
      <c r="B330" s="34"/>
      <c r="C330" s="219" t="s">
        <v>620</v>
      </c>
      <c r="D330" s="219" t="s">
        <v>126</v>
      </c>
      <c r="E330" s="220" t="s">
        <v>621</v>
      </c>
      <c r="F330" s="221" t="s">
        <v>622</v>
      </c>
      <c r="G330" s="222" t="s">
        <v>232</v>
      </c>
      <c r="H330" s="223">
        <v>276</v>
      </c>
      <c r="I330" s="224"/>
      <c r="J330" s="225">
        <f>ROUND(I330*H330,2)</f>
        <v>0</v>
      </c>
      <c r="K330" s="221" t="s">
        <v>130</v>
      </c>
      <c r="L330" s="39"/>
      <c r="M330" s="226" t="s">
        <v>1</v>
      </c>
      <c r="N330" s="227" t="s">
        <v>43</v>
      </c>
      <c r="O330" s="82"/>
      <c r="P330" s="228">
        <f>O330*H330</f>
        <v>0</v>
      </c>
      <c r="Q330" s="228">
        <v>0</v>
      </c>
      <c r="R330" s="228">
        <f>Q330*H330</f>
        <v>0</v>
      </c>
      <c r="S330" s="228">
        <v>0.02</v>
      </c>
      <c r="T330" s="229">
        <f>S330*H330</f>
        <v>5.5200000000000005</v>
      </c>
      <c r="AR330" s="230" t="s">
        <v>145</v>
      </c>
      <c r="AT330" s="230" t="s">
        <v>126</v>
      </c>
      <c r="AU330" s="230" t="s">
        <v>88</v>
      </c>
      <c r="AY330" s="13" t="s">
        <v>123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3" t="s">
        <v>86</v>
      </c>
      <c r="BK330" s="231">
        <f>ROUND(I330*H330,2)</f>
        <v>0</v>
      </c>
      <c r="BL330" s="13" t="s">
        <v>145</v>
      </c>
      <c r="BM330" s="230" t="s">
        <v>623</v>
      </c>
    </row>
    <row r="331" s="1" customFormat="1">
      <c r="B331" s="34"/>
      <c r="C331" s="35"/>
      <c r="D331" s="232" t="s">
        <v>133</v>
      </c>
      <c r="E331" s="35"/>
      <c r="F331" s="233" t="s">
        <v>624</v>
      </c>
      <c r="G331" s="35"/>
      <c r="H331" s="35"/>
      <c r="I331" s="135"/>
      <c r="J331" s="35"/>
      <c r="K331" s="35"/>
      <c r="L331" s="39"/>
      <c r="M331" s="234"/>
      <c r="N331" s="82"/>
      <c r="O331" s="82"/>
      <c r="P331" s="82"/>
      <c r="Q331" s="82"/>
      <c r="R331" s="82"/>
      <c r="S331" s="82"/>
      <c r="T331" s="83"/>
      <c r="AT331" s="13" t="s">
        <v>133</v>
      </c>
      <c r="AU331" s="13" t="s">
        <v>88</v>
      </c>
    </row>
    <row r="332" s="1" customFormat="1">
      <c r="B332" s="34"/>
      <c r="C332" s="35"/>
      <c r="D332" s="232" t="s">
        <v>134</v>
      </c>
      <c r="E332" s="35"/>
      <c r="F332" s="235" t="s">
        <v>625</v>
      </c>
      <c r="G332" s="35"/>
      <c r="H332" s="35"/>
      <c r="I332" s="135"/>
      <c r="J332" s="35"/>
      <c r="K332" s="35"/>
      <c r="L332" s="39"/>
      <c r="M332" s="234"/>
      <c r="N332" s="82"/>
      <c r="O332" s="82"/>
      <c r="P332" s="82"/>
      <c r="Q332" s="82"/>
      <c r="R332" s="82"/>
      <c r="S332" s="82"/>
      <c r="T332" s="83"/>
      <c r="AT332" s="13" t="s">
        <v>134</v>
      </c>
      <c r="AU332" s="13" t="s">
        <v>88</v>
      </c>
    </row>
    <row r="333" s="1" customFormat="1" ht="21.6" customHeight="1">
      <c r="B333" s="34"/>
      <c r="C333" s="219" t="s">
        <v>626</v>
      </c>
      <c r="D333" s="219" t="s">
        <v>126</v>
      </c>
      <c r="E333" s="220" t="s">
        <v>627</v>
      </c>
      <c r="F333" s="221" t="s">
        <v>628</v>
      </c>
      <c r="G333" s="222" t="s">
        <v>232</v>
      </c>
      <c r="H333" s="223">
        <v>28.5</v>
      </c>
      <c r="I333" s="224"/>
      <c r="J333" s="225">
        <f>ROUND(I333*H333,2)</f>
        <v>0</v>
      </c>
      <c r="K333" s="221" t="s">
        <v>130</v>
      </c>
      <c r="L333" s="39"/>
      <c r="M333" s="226" t="s">
        <v>1</v>
      </c>
      <c r="N333" s="227" t="s">
        <v>43</v>
      </c>
      <c r="O333" s="82"/>
      <c r="P333" s="228">
        <f>O333*H333</f>
        <v>0</v>
      </c>
      <c r="Q333" s="228">
        <v>0</v>
      </c>
      <c r="R333" s="228">
        <f>Q333*H333</f>
        <v>0</v>
      </c>
      <c r="S333" s="228">
        <v>0</v>
      </c>
      <c r="T333" s="229">
        <f>S333*H333</f>
        <v>0</v>
      </c>
      <c r="AR333" s="230" t="s">
        <v>145</v>
      </c>
      <c r="AT333" s="230" t="s">
        <v>126</v>
      </c>
      <c r="AU333" s="230" t="s">
        <v>88</v>
      </c>
      <c r="AY333" s="13" t="s">
        <v>123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3" t="s">
        <v>86</v>
      </c>
      <c r="BK333" s="231">
        <f>ROUND(I333*H333,2)</f>
        <v>0</v>
      </c>
      <c r="BL333" s="13" t="s">
        <v>145</v>
      </c>
      <c r="BM333" s="230" t="s">
        <v>629</v>
      </c>
    </row>
    <row r="334" s="1" customFormat="1">
      <c r="B334" s="34"/>
      <c r="C334" s="35"/>
      <c r="D334" s="232" t="s">
        <v>133</v>
      </c>
      <c r="E334" s="35"/>
      <c r="F334" s="233" t="s">
        <v>630</v>
      </c>
      <c r="G334" s="35"/>
      <c r="H334" s="35"/>
      <c r="I334" s="135"/>
      <c r="J334" s="35"/>
      <c r="K334" s="35"/>
      <c r="L334" s="39"/>
      <c r="M334" s="234"/>
      <c r="N334" s="82"/>
      <c r="O334" s="82"/>
      <c r="P334" s="82"/>
      <c r="Q334" s="82"/>
      <c r="R334" s="82"/>
      <c r="S334" s="82"/>
      <c r="T334" s="83"/>
      <c r="AT334" s="13" t="s">
        <v>133</v>
      </c>
      <c r="AU334" s="13" t="s">
        <v>88</v>
      </c>
    </row>
    <row r="335" s="1" customFormat="1">
      <c r="B335" s="34"/>
      <c r="C335" s="35"/>
      <c r="D335" s="232" t="s">
        <v>134</v>
      </c>
      <c r="E335" s="35"/>
      <c r="F335" s="235" t="s">
        <v>631</v>
      </c>
      <c r="G335" s="35"/>
      <c r="H335" s="35"/>
      <c r="I335" s="135"/>
      <c r="J335" s="35"/>
      <c r="K335" s="35"/>
      <c r="L335" s="39"/>
      <c r="M335" s="234"/>
      <c r="N335" s="82"/>
      <c r="O335" s="82"/>
      <c r="P335" s="82"/>
      <c r="Q335" s="82"/>
      <c r="R335" s="82"/>
      <c r="S335" s="82"/>
      <c r="T335" s="83"/>
      <c r="AT335" s="13" t="s">
        <v>134</v>
      </c>
      <c r="AU335" s="13" t="s">
        <v>88</v>
      </c>
    </row>
    <row r="336" s="1" customFormat="1" ht="21.6" customHeight="1">
      <c r="B336" s="34"/>
      <c r="C336" s="219" t="s">
        <v>632</v>
      </c>
      <c r="D336" s="219" t="s">
        <v>126</v>
      </c>
      <c r="E336" s="220" t="s">
        <v>633</v>
      </c>
      <c r="F336" s="221" t="s">
        <v>634</v>
      </c>
      <c r="G336" s="222" t="s">
        <v>232</v>
      </c>
      <c r="H336" s="223">
        <v>774</v>
      </c>
      <c r="I336" s="224"/>
      <c r="J336" s="225">
        <f>ROUND(I336*H336,2)</f>
        <v>0</v>
      </c>
      <c r="K336" s="221" t="s">
        <v>130</v>
      </c>
      <c r="L336" s="39"/>
      <c r="M336" s="226" t="s">
        <v>1</v>
      </c>
      <c r="N336" s="227" t="s">
        <v>43</v>
      </c>
      <c r="O336" s="82"/>
      <c r="P336" s="228">
        <f>O336*H336</f>
        <v>0</v>
      </c>
      <c r="Q336" s="228">
        <v>0</v>
      </c>
      <c r="R336" s="228">
        <f>Q336*H336</f>
        <v>0</v>
      </c>
      <c r="S336" s="228">
        <v>0</v>
      </c>
      <c r="T336" s="229">
        <f>S336*H336</f>
        <v>0</v>
      </c>
      <c r="AR336" s="230" t="s">
        <v>145</v>
      </c>
      <c r="AT336" s="230" t="s">
        <v>126</v>
      </c>
      <c r="AU336" s="230" t="s">
        <v>88</v>
      </c>
      <c r="AY336" s="13" t="s">
        <v>123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3" t="s">
        <v>86</v>
      </c>
      <c r="BK336" s="231">
        <f>ROUND(I336*H336,2)</f>
        <v>0</v>
      </c>
      <c r="BL336" s="13" t="s">
        <v>145</v>
      </c>
      <c r="BM336" s="230" t="s">
        <v>635</v>
      </c>
    </row>
    <row r="337" s="1" customFormat="1">
      <c r="B337" s="34"/>
      <c r="C337" s="35"/>
      <c r="D337" s="232" t="s">
        <v>133</v>
      </c>
      <c r="E337" s="35"/>
      <c r="F337" s="233" t="s">
        <v>636</v>
      </c>
      <c r="G337" s="35"/>
      <c r="H337" s="35"/>
      <c r="I337" s="135"/>
      <c r="J337" s="35"/>
      <c r="K337" s="35"/>
      <c r="L337" s="39"/>
      <c r="M337" s="234"/>
      <c r="N337" s="82"/>
      <c r="O337" s="82"/>
      <c r="P337" s="82"/>
      <c r="Q337" s="82"/>
      <c r="R337" s="82"/>
      <c r="S337" s="82"/>
      <c r="T337" s="83"/>
      <c r="AT337" s="13" t="s">
        <v>133</v>
      </c>
      <c r="AU337" s="13" t="s">
        <v>88</v>
      </c>
    </row>
    <row r="338" s="1" customFormat="1">
      <c r="B338" s="34"/>
      <c r="C338" s="35"/>
      <c r="D338" s="232" t="s">
        <v>134</v>
      </c>
      <c r="E338" s="35"/>
      <c r="F338" s="235" t="s">
        <v>637</v>
      </c>
      <c r="G338" s="35"/>
      <c r="H338" s="35"/>
      <c r="I338" s="135"/>
      <c r="J338" s="35"/>
      <c r="K338" s="35"/>
      <c r="L338" s="39"/>
      <c r="M338" s="234"/>
      <c r="N338" s="82"/>
      <c r="O338" s="82"/>
      <c r="P338" s="82"/>
      <c r="Q338" s="82"/>
      <c r="R338" s="82"/>
      <c r="S338" s="82"/>
      <c r="T338" s="83"/>
      <c r="AT338" s="13" t="s">
        <v>134</v>
      </c>
      <c r="AU338" s="13" t="s">
        <v>88</v>
      </c>
    </row>
    <row r="339" s="1" customFormat="1" ht="21.6" customHeight="1">
      <c r="B339" s="34"/>
      <c r="C339" s="219" t="s">
        <v>638</v>
      </c>
      <c r="D339" s="219" t="s">
        <v>126</v>
      </c>
      <c r="E339" s="220" t="s">
        <v>639</v>
      </c>
      <c r="F339" s="221" t="s">
        <v>640</v>
      </c>
      <c r="G339" s="222" t="s">
        <v>232</v>
      </c>
      <c r="H339" s="223">
        <v>28.5</v>
      </c>
      <c r="I339" s="224"/>
      <c r="J339" s="225">
        <f>ROUND(I339*H339,2)</f>
        <v>0</v>
      </c>
      <c r="K339" s="221" t="s">
        <v>130</v>
      </c>
      <c r="L339" s="39"/>
      <c r="M339" s="226" t="s">
        <v>1</v>
      </c>
      <c r="N339" s="227" t="s">
        <v>43</v>
      </c>
      <c r="O339" s="82"/>
      <c r="P339" s="228">
        <f>O339*H339</f>
        <v>0</v>
      </c>
      <c r="Q339" s="228">
        <v>0</v>
      </c>
      <c r="R339" s="228">
        <f>Q339*H339</f>
        <v>0</v>
      </c>
      <c r="S339" s="228">
        <v>0</v>
      </c>
      <c r="T339" s="229">
        <f>S339*H339</f>
        <v>0</v>
      </c>
      <c r="AR339" s="230" t="s">
        <v>145</v>
      </c>
      <c r="AT339" s="230" t="s">
        <v>126</v>
      </c>
      <c r="AU339" s="230" t="s">
        <v>88</v>
      </c>
      <c r="AY339" s="13" t="s">
        <v>123</v>
      </c>
      <c r="BE339" s="231">
        <f>IF(N339="základní",J339,0)</f>
        <v>0</v>
      </c>
      <c r="BF339" s="231">
        <f>IF(N339="snížená",J339,0)</f>
        <v>0</v>
      </c>
      <c r="BG339" s="231">
        <f>IF(N339="zákl. přenesená",J339,0)</f>
        <v>0</v>
      </c>
      <c r="BH339" s="231">
        <f>IF(N339="sníž. přenesená",J339,0)</f>
        <v>0</v>
      </c>
      <c r="BI339" s="231">
        <f>IF(N339="nulová",J339,0)</f>
        <v>0</v>
      </c>
      <c r="BJ339" s="13" t="s">
        <v>86</v>
      </c>
      <c r="BK339" s="231">
        <f>ROUND(I339*H339,2)</f>
        <v>0</v>
      </c>
      <c r="BL339" s="13" t="s">
        <v>145</v>
      </c>
      <c r="BM339" s="230" t="s">
        <v>641</v>
      </c>
    </row>
    <row r="340" s="1" customFormat="1">
      <c r="B340" s="34"/>
      <c r="C340" s="35"/>
      <c r="D340" s="232" t="s">
        <v>133</v>
      </c>
      <c r="E340" s="35"/>
      <c r="F340" s="233" t="s">
        <v>642</v>
      </c>
      <c r="G340" s="35"/>
      <c r="H340" s="35"/>
      <c r="I340" s="135"/>
      <c r="J340" s="35"/>
      <c r="K340" s="35"/>
      <c r="L340" s="39"/>
      <c r="M340" s="234"/>
      <c r="N340" s="82"/>
      <c r="O340" s="82"/>
      <c r="P340" s="82"/>
      <c r="Q340" s="82"/>
      <c r="R340" s="82"/>
      <c r="S340" s="82"/>
      <c r="T340" s="83"/>
      <c r="AT340" s="13" t="s">
        <v>133</v>
      </c>
      <c r="AU340" s="13" t="s">
        <v>88</v>
      </c>
    </row>
    <row r="341" s="1" customFormat="1" ht="14.4" customHeight="1">
      <c r="B341" s="34"/>
      <c r="C341" s="219" t="s">
        <v>643</v>
      </c>
      <c r="D341" s="219" t="s">
        <v>126</v>
      </c>
      <c r="E341" s="220" t="s">
        <v>644</v>
      </c>
      <c r="F341" s="221" t="s">
        <v>645</v>
      </c>
      <c r="G341" s="222" t="s">
        <v>253</v>
      </c>
      <c r="H341" s="223">
        <v>27.02</v>
      </c>
      <c r="I341" s="224"/>
      <c r="J341" s="225">
        <f>ROUND(I341*H341,2)</f>
        <v>0</v>
      </c>
      <c r="K341" s="221" t="s">
        <v>187</v>
      </c>
      <c r="L341" s="39"/>
      <c r="M341" s="226" t="s">
        <v>1</v>
      </c>
      <c r="N341" s="227" t="s">
        <v>43</v>
      </c>
      <c r="O341" s="82"/>
      <c r="P341" s="228">
        <f>O341*H341</f>
        <v>0</v>
      </c>
      <c r="Q341" s="228">
        <v>0.00088000000000000003</v>
      </c>
      <c r="R341" s="228">
        <f>Q341*H341</f>
        <v>0.023777599999999999</v>
      </c>
      <c r="S341" s="228">
        <v>0</v>
      </c>
      <c r="T341" s="229">
        <f>S341*H341</f>
        <v>0</v>
      </c>
      <c r="AR341" s="230" t="s">
        <v>145</v>
      </c>
      <c r="AT341" s="230" t="s">
        <v>126</v>
      </c>
      <c r="AU341" s="230" t="s">
        <v>88</v>
      </c>
      <c r="AY341" s="13" t="s">
        <v>123</v>
      </c>
      <c r="BE341" s="231">
        <f>IF(N341="základní",J341,0)</f>
        <v>0</v>
      </c>
      <c r="BF341" s="231">
        <f>IF(N341="snížená",J341,0)</f>
        <v>0</v>
      </c>
      <c r="BG341" s="231">
        <f>IF(N341="zákl. přenesená",J341,0)</f>
        <v>0</v>
      </c>
      <c r="BH341" s="231">
        <f>IF(N341="sníž. přenesená",J341,0)</f>
        <v>0</v>
      </c>
      <c r="BI341" s="231">
        <f>IF(N341="nulová",J341,0)</f>
        <v>0</v>
      </c>
      <c r="BJ341" s="13" t="s">
        <v>86</v>
      </c>
      <c r="BK341" s="231">
        <f>ROUND(I341*H341,2)</f>
        <v>0</v>
      </c>
      <c r="BL341" s="13" t="s">
        <v>145</v>
      </c>
      <c r="BM341" s="230" t="s">
        <v>646</v>
      </c>
    </row>
    <row r="342" s="1" customFormat="1">
      <c r="B342" s="34"/>
      <c r="C342" s="35"/>
      <c r="D342" s="232" t="s">
        <v>133</v>
      </c>
      <c r="E342" s="35"/>
      <c r="F342" s="233" t="s">
        <v>645</v>
      </c>
      <c r="G342" s="35"/>
      <c r="H342" s="35"/>
      <c r="I342" s="135"/>
      <c r="J342" s="35"/>
      <c r="K342" s="35"/>
      <c r="L342" s="39"/>
      <c r="M342" s="234"/>
      <c r="N342" s="82"/>
      <c r="O342" s="82"/>
      <c r="P342" s="82"/>
      <c r="Q342" s="82"/>
      <c r="R342" s="82"/>
      <c r="S342" s="82"/>
      <c r="T342" s="83"/>
      <c r="AT342" s="13" t="s">
        <v>133</v>
      </c>
      <c r="AU342" s="13" t="s">
        <v>88</v>
      </c>
    </row>
    <row r="343" s="1" customFormat="1">
      <c r="B343" s="34"/>
      <c r="C343" s="35"/>
      <c r="D343" s="232" t="s">
        <v>134</v>
      </c>
      <c r="E343" s="35"/>
      <c r="F343" s="235" t="s">
        <v>647</v>
      </c>
      <c r="G343" s="35"/>
      <c r="H343" s="35"/>
      <c r="I343" s="135"/>
      <c r="J343" s="35"/>
      <c r="K343" s="35"/>
      <c r="L343" s="39"/>
      <c r="M343" s="234"/>
      <c r="N343" s="82"/>
      <c r="O343" s="82"/>
      <c r="P343" s="82"/>
      <c r="Q343" s="82"/>
      <c r="R343" s="82"/>
      <c r="S343" s="82"/>
      <c r="T343" s="83"/>
      <c r="AT343" s="13" t="s">
        <v>134</v>
      </c>
      <c r="AU343" s="13" t="s">
        <v>88</v>
      </c>
    </row>
    <row r="344" s="1" customFormat="1" ht="21.6" customHeight="1">
      <c r="B344" s="34"/>
      <c r="C344" s="219" t="s">
        <v>648</v>
      </c>
      <c r="D344" s="219" t="s">
        <v>126</v>
      </c>
      <c r="E344" s="220" t="s">
        <v>649</v>
      </c>
      <c r="F344" s="221" t="s">
        <v>650</v>
      </c>
      <c r="G344" s="222" t="s">
        <v>253</v>
      </c>
      <c r="H344" s="223">
        <v>2.9700000000000002</v>
      </c>
      <c r="I344" s="224"/>
      <c r="J344" s="225">
        <f>ROUND(I344*H344,2)</f>
        <v>0</v>
      </c>
      <c r="K344" s="221" t="s">
        <v>130</v>
      </c>
      <c r="L344" s="39"/>
      <c r="M344" s="226" t="s">
        <v>1</v>
      </c>
      <c r="N344" s="227" t="s">
        <v>43</v>
      </c>
      <c r="O344" s="82"/>
      <c r="P344" s="228">
        <f>O344*H344</f>
        <v>0</v>
      </c>
      <c r="Q344" s="228">
        <v>0.12</v>
      </c>
      <c r="R344" s="228">
        <f>Q344*H344</f>
        <v>0.35639999999999999</v>
      </c>
      <c r="S344" s="228">
        <v>2.2000000000000002</v>
      </c>
      <c r="T344" s="229">
        <f>S344*H344</f>
        <v>6.5340000000000007</v>
      </c>
      <c r="AR344" s="230" t="s">
        <v>145</v>
      </c>
      <c r="AT344" s="230" t="s">
        <v>126</v>
      </c>
      <c r="AU344" s="230" t="s">
        <v>88</v>
      </c>
      <c r="AY344" s="13" t="s">
        <v>123</v>
      </c>
      <c r="BE344" s="231">
        <f>IF(N344="základní",J344,0)</f>
        <v>0</v>
      </c>
      <c r="BF344" s="231">
        <f>IF(N344="snížená",J344,0)</f>
        <v>0</v>
      </c>
      <c r="BG344" s="231">
        <f>IF(N344="zákl. přenesená",J344,0)</f>
        <v>0</v>
      </c>
      <c r="BH344" s="231">
        <f>IF(N344="sníž. přenesená",J344,0)</f>
        <v>0</v>
      </c>
      <c r="BI344" s="231">
        <f>IF(N344="nulová",J344,0)</f>
        <v>0</v>
      </c>
      <c r="BJ344" s="13" t="s">
        <v>86</v>
      </c>
      <c r="BK344" s="231">
        <f>ROUND(I344*H344,2)</f>
        <v>0</v>
      </c>
      <c r="BL344" s="13" t="s">
        <v>145</v>
      </c>
      <c r="BM344" s="230" t="s">
        <v>651</v>
      </c>
    </row>
    <row r="345" s="1" customFormat="1">
      <c r="B345" s="34"/>
      <c r="C345" s="35"/>
      <c r="D345" s="232" t="s">
        <v>133</v>
      </c>
      <c r="E345" s="35"/>
      <c r="F345" s="233" t="s">
        <v>652</v>
      </c>
      <c r="G345" s="35"/>
      <c r="H345" s="35"/>
      <c r="I345" s="135"/>
      <c r="J345" s="35"/>
      <c r="K345" s="35"/>
      <c r="L345" s="39"/>
      <c r="M345" s="234"/>
      <c r="N345" s="82"/>
      <c r="O345" s="82"/>
      <c r="P345" s="82"/>
      <c r="Q345" s="82"/>
      <c r="R345" s="82"/>
      <c r="S345" s="82"/>
      <c r="T345" s="83"/>
      <c r="AT345" s="13" t="s">
        <v>133</v>
      </c>
      <c r="AU345" s="13" t="s">
        <v>88</v>
      </c>
    </row>
    <row r="346" s="1" customFormat="1">
      <c r="B346" s="34"/>
      <c r="C346" s="35"/>
      <c r="D346" s="232" t="s">
        <v>134</v>
      </c>
      <c r="E346" s="35"/>
      <c r="F346" s="235" t="s">
        <v>653</v>
      </c>
      <c r="G346" s="35"/>
      <c r="H346" s="35"/>
      <c r="I346" s="135"/>
      <c r="J346" s="35"/>
      <c r="K346" s="35"/>
      <c r="L346" s="39"/>
      <c r="M346" s="234"/>
      <c r="N346" s="82"/>
      <c r="O346" s="82"/>
      <c r="P346" s="82"/>
      <c r="Q346" s="82"/>
      <c r="R346" s="82"/>
      <c r="S346" s="82"/>
      <c r="T346" s="83"/>
      <c r="AT346" s="13" t="s">
        <v>134</v>
      </c>
      <c r="AU346" s="13" t="s">
        <v>88</v>
      </c>
    </row>
    <row r="347" s="1" customFormat="1" ht="14.4" customHeight="1">
      <c r="B347" s="34"/>
      <c r="C347" s="219" t="s">
        <v>654</v>
      </c>
      <c r="D347" s="219" t="s">
        <v>126</v>
      </c>
      <c r="E347" s="220" t="s">
        <v>655</v>
      </c>
      <c r="F347" s="221" t="s">
        <v>656</v>
      </c>
      <c r="G347" s="222" t="s">
        <v>253</v>
      </c>
      <c r="H347" s="223">
        <v>11.24</v>
      </c>
      <c r="I347" s="224"/>
      <c r="J347" s="225">
        <f>ROUND(I347*H347,2)</f>
        <v>0</v>
      </c>
      <c r="K347" s="221" t="s">
        <v>130</v>
      </c>
      <c r="L347" s="39"/>
      <c r="M347" s="226" t="s">
        <v>1</v>
      </c>
      <c r="N347" s="227" t="s">
        <v>43</v>
      </c>
      <c r="O347" s="82"/>
      <c r="P347" s="228">
        <f>O347*H347</f>
        <v>0</v>
      </c>
      <c r="Q347" s="228">
        <v>0.12171</v>
      </c>
      <c r="R347" s="228">
        <f>Q347*H347</f>
        <v>1.3680204</v>
      </c>
      <c r="S347" s="228">
        <v>2.3999999999999999</v>
      </c>
      <c r="T347" s="229">
        <f>S347*H347</f>
        <v>26.975999999999999</v>
      </c>
      <c r="AR347" s="230" t="s">
        <v>145</v>
      </c>
      <c r="AT347" s="230" t="s">
        <v>126</v>
      </c>
      <c r="AU347" s="230" t="s">
        <v>88</v>
      </c>
      <c r="AY347" s="13" t="s">
        <v>123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3" t="s">
        <v>86</v>
      </c>
      <c r="BK347" s="231">
        <f>ROUND(I347*H347,2)</f>
        <v>0</v>
      </c>
      <c r="BL347" s="13" t="s">
        <v>145</v>
      </c>
      <c r="BM347" s="230" t="s">
        <v>657</v>
      </c>
    </row>
    <row r="348" s="1" customFormat="1">
      <c r="B348" s="34"/>
      <c r="C348" s="35"/>
      <c r="D348" s="232" t="s">
        <v>133</v>
      </c>
      <c r="E348" s="35"/>
      <c r="F348" s="233" t="s">
        <v>658</v>
      </c>
      <c r="G348" s="35"/>
      <c r="H348" s="35"/>
      <c r="I348" s="135"/>
      <c r="J348" s="35"/>
      <c r="K348" s="35"/>
      <c r="L348" s="39"/>
      <c r="M348" s="234"/>
      <c r="N348" s="82"/>
      <c r="O348" s="82"/>
      <c r="P348" s="82"/>
      <c r="Q348" s="82"/>
      <c r="R348" s="82"/>
      <c r="S348" s="82"/>
      <c r="T348" s="83"/>
      <c r="AT348" s="13" t="s">
        <v>133</v>
      </c>
      <c r="AU348" s="13" t="s">
        <v>88</v>
      </c>
    </row>
    <row r="349" s="1" customFormat="1">
      <c r="B349" s="34"/>
      <c r="C349" s="35"/>
      <c r="D349" s="232" t="s">
        <v>134</v>
      </c>
      <c r="E349" s="35"/>
      <c r="F349" s="235" t="s">
        <v>659</v>
      </c>
      <c r="G349" s="35"/>
      <c r="H349" s="35"/>
      <c r="I349" s="135"/>
      <c r="J349" s="35"/>
      <c r="K349" s="35"/>
      <c r="L349" s="39"/>
      <c r="M349" s="234"/>
      <c r="N349" s="82"/>
      <c r="O349" s="82"/>
      <c r="P349" s="82"/>
      <c r="Q349" s="82"/>
      <c r="R349" s="82"/>
      <c r="S349" s="82"/>
      <c r="T349" s="83"/>
      <c r="AT349" s="13" t="s">
        <v>134</v>
      </c>
      <c r="AU349" s="13" t="s">
        <v>88</v>
      </c>
    </row>
    <row r="350" s="1" customFormat="1" ht="32.4" customHeight="1">
      <c r="B350" s="34"/>
      <c r="C350" s="219" t="s">
        <v>660</v>
      </c>
      <c r="D350" s="219" t="s">
        <v>126</v>
      </c>
      <c r="E350" s="220" t="s">
        <v>661</v>
      </c>
      <c r="F350" s="221" t="s">
        <v>662</v>
      </c>
      <c r="G350" s="222" t="s">
        <v>165</v>
      </c>
      <c r="H350" s="223">
        <v>10</v>
      </c>
      <c r="I350" s="224"/>
      <c r="J350" s="225">
        <f>ROUND(I350*H350,2)</f>
        <v>0</v>
      </c>
      <c r="K350" s="221" t="s">
        <v>130</v>
      </c>
      <c r="L350" s="39"/>
      <c r="M350" s="226" t="s">
        <v>1</v>
      </c>
      <c r="N350" s="227" t="s">
        <v>43</v>
      </c>
      <c r="O350" s="82"/>
      <c r="P350" s="228">
        <f>O350*H350</f>
        <v>0</v>
      </c>
      <c r="Q350" s="228">
        <v>0</v>
      </c>
      <c r="R350" s="228">
        <f>Q350*H350</f>
        <v>0</v>
      </c>
      <c r="S350" s="228">
        <v>0.025000000000000001</v>
      </c>
      <c r="T350" s="229">
        <f>S350*H350</f>
        <v>0.25</v>
      </c>
      <c r="AR350" s="230" t="s">
        <v>145</v>
      </c>
      <c r="AT350" s="230" t="s">
        <v>126</v>
      </c>
      <c r="AU350" s="230" t="s">
        <v>88</v>
      </c>
      <c r="AY350" s="13" t="s">
        <v>123</v>
      </c>
      <c r="BE350" s="231">
        <f>IF(N350="základní",J350,0)</f>
        <v>0</v>
      </c>
      <c r="BF350" s="231">
        <f>IF(N350="snížená",J350,0)</f>
        <v>0</v>
      </c>
      <c r="BG350" s="231">
        <f>IF(N350="zákl. přenesená",J350,0)</f>
        <v>0</v>
      </c>
      <c r="BH350" s="231">
        <f>IF(N350="sníž. přenesená",J350,0)</f>
        <v>0</v>
      </c>
      <c r="BI350" s="231">
        <f>IF(N350="nulová",J350,0)</f>
        <v>0</v>
      </c>
      <c r="BJ350" s="13" t="s">
        <v>86</v>
      </c>
      <c r="BK350" s="231">
        <f>ROUND(I350*H350,2)</f>
        <v>0</v>
      </c>
      <c r="BL350" s="13" t="s">
        <v>145</v>
      </c>
      <c r="BM350" s="230" t="s">
        <v>663</v>
      </c>
    </row>
    <row r="351" s="1" customFormat="1">
      <c r="B351" s="34"/>
      <c r="C351" s="35"/>
      <c r="D351" s="232" t="s">
        <v>133</v>
      </c>
      <c r="E351" s="35"/>
      <c r="F351" s="233" t="s">
        <v>664</v>
      </c>
      <c r="G351" s="35"/>
      <c r="H351" s="35"/>
      <c r="I351" s="135"/>
      <c r="J351" s="35"/>
      <c r="K351" s="35"/>
      <c r="L351" s="39"/>
      <c r="M351" s="234"/>
      <c r="N351" s="82"/>
      <c r="O351" s="82"/>
      <c r="P351" s="82"/>
      <c r="Q351" s="82"/>
      <c r="R351" s="82"/>
      <c r="S351" s="82"/>
      <c r="T351" s="83"/>
      <c r="AT351" s="13" t="s">
        <v>133</v>
      </c>
      <c r="AU351" s="13" t="s">
        <v>88</v>
      </c>
    </row>
    <row r="352" s="1" customFormat="1">
      <c r="B352" s="34"/>
      <c r="C352" s="35"/>
      <c r="D352" s="232" t="s">
        <v>134</v>
      </c>
      <c r="E352" s="35"/>
      <c r="F352" s="235" t="s">
        <v>665</v>
      </c>
      <c r="G352" s="35"/>
      <c r="H352" s="35"/>
      <c r="I352" s="135"/>
      <c r="J352" s="35"/>
      <c r="K352" s="35"/>
      <c r="L352" s="39"/>
      <c r="M352" s="234"/>
      <c r="N352" s="82"/>
      <c r="O352" s="82"/>
      <c r="P352" s="82"/>
      <c r="Q352" s="82"/>
      <c r="R352" s="82"/>
      <c r="S352" s="82"/>
      <c r="T352" s="83"/>
      <c r="AT352" s="13" t="s">
        <v>134</v>
      </c>
      <c r="AU352" s="13" t="s">
        <v>88</v>
      </c>
    </row>
    <row r="353" s="1" customFormat="1" ht="14.4" customHeight="1">
      <c r="B353" s="34"/>
      <c r="C353" s="219" t="s">
        <v>666</v>
      </c>
      <c r="D353" s="219" t="s">
        <v>126</v>
      </c>
      <c r="E353" s="220" t="s">
        <v>667</v>
      </c>
      <c r="F353" s="221" t="s">
        <v>668</v>
      </c>
      <c r="G353" s="222" t="s">
        <v>129</v>
      </c>
      <c r="H353" s="223">
        <v>1</v>
      </c>
      <c r="I353" s="224"/>
      <c r="J353" s="225">
        <f>ROUND(I353*H353,2)</f>
        <v>0</v>
      </c>
      <c r="K353" s="221" t="s">
        <v>187</v>
      </c>
      <c r="L353" s="39"/>
      <c r="M353" s="226" t="s">
        <v>1</v>
      </c>
      <c r="N353" s="227" t="s">
        <v>43</v>
      </c>
      <c r="O353" s="82"/>
      <c r="P353" s="228">
        <f>O353*H353</f>
        <v>0</v>
      </c>
      <c r="Q353" s="228">
        <v>0</v>
      </c>
      <c r="R353" s="228">
        <f>Q353*H353</f>
        <v>0</v>
      </c>
      <c r="S353" s="228">
        <v>2.6000000000000001</v>
      </c>
      <c r="T353" s="229">
        <f>S353*H353</f>
        <v>2.6000000000000001</v>
      </c>
      <c r="AR353" s="230" t="s">
        <v>145</v>
      </c>
      <c r="AT353" s="230" t="s">
        <v>126</v>
      </c>
      <c r="AU353" s="230" t="s">
        <v>88</v>
      </c>
      <c r="AY353" s="13" t="s">
        <v>123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3" t="s">
        <v>86</v>
      </c>
      <c r="BK353" s="231">
        <f>ROUND(I353*H353,2)</f>
        <v>0</v>
      </c>
      <c r="BL353" s="13" t="s">
        <v>145</v>
      </c>
      <c r="BM353" s="230" t="s">
        <v>669</v>
      </c>
    </row>
    <row r="354" s="1" customFormat="1">
      <c r="B354" s="34"/>
      <c r="C354" s="35"/>
      <c r="D354" s="232" t="s">
        <v>133</v>
      </c>
      <c r="E354" s="35"/>
      <c r="F354" s="233" t="s">
        <v>668</v>
      </c>
      <c r="G354" s="35"/>
      <c r="H354" s="35"/>
      <c r="I354" s="135"/>
      <c r="J354" s="35"/>
      <c r="K354" s="35"/>
      <c r="L354" s="39"/>
      <c r="M354" s="234"/>
      <c r="N354" s="82"/>
      <c r="O354" s="82"/>
      <c r="P354" s="82"/>
      <c r="Q354" s="82"/>
      <c r="R354" s="82"/>
      <c r="S354" s="82"/>
      <c r="T354" s="83"/>
      <c r="AT354" s="13" t="s">
        <v>133</v>
      </c>
      <c r="AU354" s="13" t="s">
        <v>88</v>
      </c>
    </row>
    <row r="355" s="1" customFormat="1">
      <c r="B355" s="34"/>
      <c r="C355" s="35"/>
      <c r="D355" s="232" t="s">
        <v>134</v>
      </c>
      <c r="E355" s="35"/>
      <c r="F355" s="235" t="s">
        <v>670</v>
      </c>
      <c r="G355" s="35"/>
      <c r="H355" s="35"/>
      <c r="I355" s="135"/>
      <c r="J355" s="35"/>
      <c r="K355" s="35"/>
      <c r="L355" s="39"/>
      <c r="M355" s="234"/>
      <c r="N355" s="82"/>
      <c r="O355" s="82"/>
      <c r="P355" s="82"/>
      <c r="Q355" s="82"/>
      <c r="R355" s="82"/>
      <c r="S355" s="82"/>
      <c r="T355" s="83"/>
      <c r="AT355" s="13" t="s">
        <v>134</v>
      </c>
      <c r="AU355" s="13" t="s">
        <v>88</v>
      </c>
    </row>
    <row r="356" s="1" customFormat="1" ht="21.6" customHeight="1">
      <c r="B356" s="34"/>
      <c r="C356" s="219" t="s">
        <v>671</v>
      </c>
      <c r="D356" s="219" t="s">
        <v>126</v>
      </c>
      <c r="E356" s="220" t="s">
        <v>672</v>
      </c>
      <c r="F356" s="221" t="s">
        <v>673</v>
      </c>
      <c r="G356" s="222" t="s">
        <v>232</v>
      </c>
      <c r="H356" s="223">
        <v>27.699999999999999</v>
      </c>
      <c r="I356" s="224"/>
      <c r="J356" s="225">
        <f>ROUND(I356*H356,2)</f>
        <v>0</v>
      </c>
      <c r="K356" s="221" t="s">
        <v>130</v>
      </c>
      <c r="L356" s="39"/>
      <c r="M356" s="226" t="s">
        <v>1</v>
      </c>
      <c r="N356" s="227" t="s">
        <v>43</v>
      </c>
      <c r="O356" s="82"/>
      <c r="P356" s="228">
        <f>O356*H356</f>
        <v>0</v>
      </c>
      <c r="Q356" s="228">
        <v>0</v>
      </c>
      <c r="R356" s="228">
        <f>Q356*H356</f>
        <v>0</v>
      </c>
      <c r="S356" s="228">
        <v>0.26400000000000001</v>
      </c>
      <c r="T356" s="229">
        <f>S356*H356</f>
        <v>7.3128000000000002</v>
      </c>
      <c r="AR356" s="230" t="s">
        <v>145</v>
      </c>
      <c r="AT356" s="230" t="s">
        <v>126</v>
      </c>
      <c r="AU356" s="230" t="s">
        <v>88</v>
      </c>
      <c r="AY356" s="13" t="s">
        <v>123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3" t="s">
        <v>86</v>
      </c>
      <c r="BK356" s="231">
        <f>ROUND(I356*H356,2)</f>
        <v>0</v>
      </c>
      <c r="BL356" s="13" t="s">
        <v>145</v>
      </c>
      <c r="BM356" s="230" t="s">
        <v>674</v>
      </c>
    </row>
    <row r="357" s="1" customFormat="1">
      <c r="B357" s="34"/>
      <c r="C357" s="35"/>
      <c r="D357" s="232" t="s">
        <v>133</v>
      </c>
      <c r="E357" s="35"/>
      <c r="F357" s="233" t="s">
        <v>675</v>
      </c>
      <c r="G357" s="35"/>
      <c r="H357" s="35"/>
      <c r="I357" s="135"/>
      <c r="J357" s="35"/>
      <c r="K357" s="35"/>
      <c r="L357" s="39"/>
      <c r="M357" s="234"/>
      <c r="N357" s="82"/>
      <c r="O357" s="82"/>
      <c r="P357" s="82"/>
      <c r="Q357" s="82"/>
      <c r="R357" s="82"/>
      <c r="S357" s="82"/>
      <c r="T357" s="83"/>
      <c r="AT357" s="13" t="s">
        <v>133</v>
      </c>
      <c r="AU357" s="13" t="s">
        <v>88</v>
      </c>
    </row>
    <row r="358" s="1" customFormat="1">
      <c r="B358" s="34"/>
      <c r="C358" s="35"/>
      <c r="D358" s="232" t="s">
        <v>134</v>
      </c>
      <c r="E358" s="35"/>
      <c r="F358" s="235" t="s">
        <v>676</v>
      </c>
      <c r="G358" s="35"/>
      <c r="H358" s="35"/>
      <c r="I358" s="135"/>
      <c r="J358" s="35"/>
      <c r="K358" s="35"/>
      <c r="L358" s="39"/>
      <c r="M358" s="234"/>
      <c r="N358" s="82"/>
      <c r="O358" s="82"/>
      <c r="P358" s="82"/>
      <c r="Q358" s="82"/>
      <c r="R358" s="82"/>
      <c r="S358" s="82"/>
      <c r="T358" s="83"/>
      <c r="AT358" s="13" t="s">
        <v>134</v>
      </c>
      <c r="AU358" s="13" t="s">
        <v>88</v>
      </c>
    </row>
    <row r="359" s="1" customFormat="1" ht="21.6" customHeight="1">
      <c r="B359" s="34"/>
      <c r="C359" s="219" t="s">
        <v>677</v>
      </c>
      <c r="D359" s="219" t="s">
        <v>126</v>
      </c>
      <c r="E359" s="220" t="s">
        <v>678</v>
      </c>
      <c r="F359" s="221" t="s">
        <v>679</v>
      </c>
      <c r="G359" s="222" t="s">
        <v>232</v>
      </c>
      <c r="H359" s="223">
        <v>99.349999999999994</v>
      </c>
      <c r="I359" s="224"/>
      <c r="J359" s="225">
        <f>ROUND(I359*H359,2)</f>
        <v>0</v>
      </c>
      <c r="K359" s="221" t="s">
        <v>130</v>
      </c>
      <c r="L359" s="39"/>
      <c r="M359" s="226" t="s">
        <v>1</v>
      </c>
      <c r="N359" s="227" t="s">
        <v>43</v>
      </c>
      <c r="O359" s="82"/>
      <c r="P359" s="228">
        <f>O359*H359</f>
        <v>0</v>
      </c>
      <c r="Q359" s="228">
        <v>0</v>
      </c>
      <c r="R359" s="228">
        <f>Q359*H359</f>
        <v>0</v>
      </c>
      <c r="S359" s="228">
        <v>0.074999999999999997</v>
      </c>
      <c r="T359" s="229">
        <f>S359*H359</f>
        <v>7.451249999999999</v>
      </c>
      <c r="AR359" s="230" t="s">
        <v>145</v>
      </c>
      <c r="AT359" s="230" t="s">
        <v>126</v>
      </c>
      <c r="AU359" s="230" t="s">
        <v>88</v>
      </c>
      <c r="AY359" s="13" t="s">
        <v>123</v>
      </c>
      <c r="BE359" s="231">
        <f>IF(N359="základní",J359,0)</f>
        <v>0</v>
      </c>
      <c r="BF359" s="231">
        <f>IF(N359="snížená",J359,0)</f>
        <v>0</v>
      </c>
      <c r="BG359" s="231">
        <f>IF(N359="zákl. přenesená",J359,0)</f>
        <v>0</v>
      </c>
      <c r="BH359" s="231">
        <f>IF(N359="sníž. přenesená",J359,0)</f>
        <v>0</v>
      </c>
      <c r="BI359" s="231">
        <f>IF(N359="nulová",J359,0)</f>
        <v>0</v>
      </c>
      <c r="BJ359" s="13" t="s">
        <v>86</v>
      </c>
      <c r="BK359" s="231">
        <f>ROUND(I359*H359,2)</f>
        <v>0</v>
      </c>
      <c r="BL359" s="13" t="s">
        <v>145</v>
      </c>
      <c r="BM359" s="230" t="s">
        <v>680</v>
      </c>
    </row>
    <row r="360" s="1" customFormat="1">
      <c r="B360" s="34"/>
      <c r="C360" s="35"/>
      <c r="D360" s="232" t="s">
        <v>133</v>
      </c>
      <c r="E360" s="35"/>
      <c r="F360" s="233" t="s">
        <v>681</v>
      </c>
      <c r="G360" s="35"/>
      <c r="H360" s="35"/>
      <c r="I360" s="135"/>
      <c r="J360" s="35"/>
      <c r="K360" s="35"/>
      <c r="L360" s="39"/>
      <c r="M360" s="234"/>
      <c r="N360" s="82"/>
      <c r="O360" s="82"/>
      <c r="P360" s="82"/>
      <c r="Q360" s="82"/>
      <c r="R360" s="82"/>
      <c r="S360" s="82"/>
      <c r="T360" s="83"/>
      <c r="AT360" s="13" t="s">
        <v>133</v>
      </c>
      <c r="AU360" s="13" t="s">
        <v>88</v>
      </c>
    </row>
    <row r="361" s="1" customFormat="1">
      <c r="B361" s="34"/>
      <c r="C361" s="35"/>
      <c r="D361" s="232" t="s">
        <v>134</v>
      </c>
      <c r="E361" s="35"/>
      <c r="F361" s="235" t="s">
        <v>682</v>
      </c>
      <c r="G361" s="35"/>
      <c r="H361" s="35"/>
      <c r="I361" s="135"/>
      <c r="J361" s="35"/>
      <c r="K361" s="35"/>
      <c r="L361" s="39"/>
      <c r="M361" s="234"/>
      <c r="N361" s="82"/>
      <c r="O361" s="82"/>
      <c r="P361" s="82"/>
      <c r="Q361" s="82"/>
      <c r="R361" s="82"/>
      <c r="S361" s="82"/>
      <c r="T361" s="83"/>
      <c r="AT361" s="13" t="s">
        <v>134</v>
      </c>
      <c r="AU361" s="13" t="s">
        <v>88</v>
      </c>
    </row>
    <row r="362" s="1" customFormat="1" ht="21.6" customHeight="1">
      <c r="B362" s="34"/>
      <c r="C362" s="219" t="s">
        <v>683</v>
      </c>
      <c r="D362" s="219" t="s">
        <v>126</v>
      </c>
      <c r="E362" s="220" t="s">
        <v>684</v>
      </c>
      <c r="F362" s="221" t="s">
        <v>685</v>
      </c>
      <c r="G362" s="222" t="s">
        <v>232</v>
      </c>
      <c r="H362" s="223">
        <v>43.200000000000003</v>
      </c>
      <c r="I362" s="224"/>
      <c r="J362" s="225">
        <f>ROUND(I362*H362,2)</f>
        <v>0</v>
      </c>
      <c r="K362" s="221" t="s">
        <v>130</v>
      </c>
      <c r="L362" s="39"/>
      <c r="M362" s="226" t="s">
        <v>1</v>
      </c>
      <c r="N362" s="227" t="s">
        <v>43</v>
      </c>
      <c r="O362" s="82"/>
      <c r="P362" s="228">
        <f>O362*H362</f>
        <v>0</v>
      </c>
      <c r="Q362" s="228">
        <v>0.019429999999999999</v>
      </c>
      <c r="R362" s="228">
        <f>Q362*H362</f>
        <v>0.83937600000000001</v>
      </c>
      <c r="S362" s="228">
        <v>0</v>
      </c>
      <c r="T362" s="229">
        <f>S362*H362</f>
        <v>0</v>
      </c>
      <c r="AR362" s="230" t="s">
        <v>145</v>
      </c>
      <c r="AT362" s="230" t="s">
        <v>126</v>
      </c>
      <c r="AU362" s="230" t="s">
        <v>88</v>
      </c>
      <c r="AY362" s="13" t="s">
        <v>123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13" t="s">
        <v>86</v>
      </c>
      <c r="BK362" s="231">
        <f>ROUND(I362*H362,2)</f>
        <v>0</v>
      </c>
      <c r="BL362" s="13" t="s">
        <v>145</v>
      </c>
      <c r="BM362" s="230" t="s">
        <v>686</v>
      </c>
    </row>
    <row r="363" s="1" customFormat="1">
      <c r="B363" s="34"/>
      <c r="C363" s="35"/>
      <c r="D363" s="232" t="s">
        <v>133</v>
      </c>
      <c r="E363" s="35"/>
      <c r="F363" s="233" t="s">
        <v>687</v>
      </c>
      <c r="G363" s="35"/>
      <c r="H363" s="35"/>
      <c r="I363" s="135"/>
      <c r="J363" s="35"/>
      <c r="K363" s="35"/>
      <c r="L363" s="39"/>
      <c r="M363" s="234"/>
      <c r="N363" s="82"/>
      <c r="O363" s="82"/>
      <c r="P363" s="82"/>
      <c r="Q363" s="82"/>
      <c r="R363" s="82"/>
      <c r="S363" s="82"/>
      <c r="T363" s="83"/>
      <c r="AT363" s="13" t="s">
        <v>133</v>
      </c>
      <c r="AU363" s="13" t="s">
        <v>88</v>
      </c>
    </row>
    <row r="364" s="1" customFormat="1">
      <c r="B364" s="34"/>
      <c r="C364" s="35"/>
      <c r="D364" s="232" t="s">
        <v>134</v>
      </c>
      <c r="E364" s="35"/>
      <c r="F364" s="235" t="s">
        <v>688</v>
      </c>
      <c r="G364" s="35"/>
      <c r="H364" s="35"/>
      <c r="I364" s="135"/>
      <c r="J364" s="35"/>
      <c r="K364" s="35"/>
      <c r="L364" s="39"/>
      <c r="M364" s="234"/>
      <c r="N364" s="82"/>
      <c r="O364" s="82"/>
      <c r="P364" s="82"/>
      <c r="Q364" s="82"/>
      <c r="R364" s="82"/>
      <c r="S364" s="82"/>
      <c r="T364" s="83"/>
      <c r="AT364" s="13" t="s">
        <v>134</v>
      </c>
      <c r="AU364" s="13" t="s">
        <v>88</v>
      </c>
    </row>
    <row r="365" s="1" customFormat="1" ht="21.6" customHeight="1">
      <c r="B365" s="34"/>
      <c r="C365" s="219" t="s">
        <v>689</v>
      </c>
      <c r="D365" s="219" t="s">
        <v>126</v>
      </c>
      <c r="E365" s="220" t="s">
        <v>690</v>
      </c>
      <c r="F365" s="221" t="s">
        <v>691</v>
      </c>
      <c r="G365" s="222" t="s">
        <v>232</v>
      </c>
      <c r="H365" s="223">
        <v>0.5</v>
      </c>
      <c r="I365" s="224"/>
      <c r="J365" s="225">
        <f>ROUND(I365*H365,2)</f>
        <v>0</v>
      </c>
      <c r="K365" s="221" t="s">
        <v>130</v>
      </c>
      <c r="L365" s="39"/>
      <c r="M365" s="226" t="s">
        <v>1</v>
      </c>
      <c r="N365" s="227" t="s">
        <v>43</v>
      </c>
      <c r="O365" s="82"/>
      <c r="P365" s="228">
        <f>O365*H365</f>
        <v>0</v>
      </c>
      <c r="Q365" s="228">
        <v>0.079799999999999996</v>
      </c>
      <c r="R365" s="228">
        <f>Q365*H365</f>
        <v>0.039899999999999998</v>
      </c>
      <c r="S365" s="228">
        <v>0</v>
      </c>
      <c r="T365" s="229">
        <f>S365*H365</f>
        <v>0</v>
      </c>
      <c r="AR365" s="230" t="s">
        <v>145</v>
      </c>
      <c r="AT365" s="230" t="s">
        <v>126</v>
      </c>
      <c r="AU365" s="230" t="s">
        <v>88</v>
      </c>
      <c r="AY365" s="13" t="s">
        <v>123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3" t="s">
        <v>86</v>
      </c>
      <c r="BK365" s="231">
        <f>ROUND(I365*H365,2)</f>
        <v>0</v>
      </c>
      <c r="BL365" s="13" t="s">
        <v>145</v>
      </c>
      <c r="BM365" s="230" t="s">
        <v>692</v>
      </c>
    </row>
    <row r="366" s="1" customFormat="1">
      <c r="B366" s="34"/>
      <c r="C366" s="35"/>
      <c r="D366" s="232" t="s">
        <v>133</v>
      </c>
      <c r="E366" s="35"/>
      <c r="F366" s="233" t="s">
        <v>693</v>
      </c>
      <c r="G366" s="35"/>
      <c r="H366" s="35"/>
      <c r="I366" s="135"/>
      <c r="J366" s="35"/>
      <c r="K366" s="35"/>
      <c r="L366" s="39"/>
      <c r="M366" s="234"/>
      <c r="N366" s="82"/>
      <c r="O366" s="82"/>
      <c r="P366" s="82"/>
      <c r="Q366" s="82"/>
      <c r="R366" s="82"/>
      <c r="S366" s="82"/>
      <c r="T366" s="83"/>
      <c r="AT366" s="13" t="s">
        <v>133</v>
      </c>
      <c r="AU366" s="13" t="s">
        <v>88</v>
      </c>
    </row>
    <row r="367" s="1" customFormat="1">
      <c r="B367" s="34"/>
      <c r="C367" s="35"/>
      <c r="D367" s="232" t="s">
        <v>134</v>
      </c>
      <c r="E367" s="35"/>
      <c r="F367" s="235" t="s">
        <v>694</v>
      </c>
      <c r="G367" s="35"/>
      <c r="H367" s="35"/>
      <c r="I367" s="135"/>
      <c r="J367" s="35"/>
      <c r="K367" s="35"/>
      <c r="L367" s="39"/>
      <c r="M367" s="234"/>
      <c r="N367" s="82"/>
      <c r="O367" s="82"/>
      <c r="P367" s="82"/>
      <c r="Q367" s="82"/>
      <c r="R367" s="82"/>
      <c r="S367" s="82"/>
      <c r="T367" s="83"/>
      <c r="AT367" s="13" t="s">
        <v>134</v>
      </c>
      <c r="AU367" s="13" t="s">
        <v>88</v>
      </c>
    </row>
    <row r="368" s="1" customFormat="1" ht="21.6" customHeight="1">
      <c r="B368" s="34"/>
      <c r="C368" s="219" t="s">
        <v>695</v>
      </c>
      <c r="D368" s="219" t="s">
        <v>126</v>
      </c>
      <c r="E368" s="220" t="s">
        <v>696</v>
      </c>
      <c r="F368" s="221" t="s">
        <v>697</v>
      </c>
      <c r="G368" s="222" t="s">
        <v>232</v>
      </c>
      <c r="H368" s="223">
        <v>3.9199999999999999</v>
      </c>
      <c r="I368" s="224"/>
      <c r="J368" s="225">
        <f>ROUND(I368*H368,2)</f>
        <v>0</v>
      </c>
      <c r="K368" s="221" t="s">
        <v>130</v>
      </c>
      <c r="L368" s="39"/>
      <c r="M368" s="226" t="s">
        <v>1</v>
      </c>
      <c r="N368" s="227" t="s">
        <v>43</v>
      </c>
      <c r="O368" s="82"/>
      <c r="P368" s="228">
        <f>O368*H368</f>
        <v>0</v>
      </c>
      <c r="Q368" s="228">
        <v>0.00098999999999999999</v>
      </c>
      <c r="R368" s="228">
        <f>Q368*H368</f>
        <v>0.0038807999999999998</v>
      </c>
      <c r="S368" s="228">
        <v>0</v>
      </c>
      <c r="T368" s="229">
        <f>S368*H368</f>
        <v>0</v>
      </c>
      <c r="AR368" s="230" t="s">
        <v>145</v>
      </c>
      <c r="AT368" s="230" t="s">
        <v>126</v>
      </c>
      <c r="AU368" s="230" t="s">
        <v>88</v>
      </c>
      <c r="AY368" s="13" t="s">
        <v>123</v>
      </c>
      <c r="BE368" s="231">
        <f>IF(N368="základní",J368,0)</f>
        <v>0</v>
      </c>
      <c r="BF368" s="231">
        <f>IF(N368="snížená",J368,0)</f>
        <v>0</v>
      </c>
      <c r="BG368" s="231">
        <f>IF(N368="zákl. přenesená",J368,0)</f>
        <v>0</v>
      </c>
      <c r="BH368" s="231">
        <f>IF(N368="sníž. přenesená",J368,0)</f>
        <v>0</v>
      </c>
      <c r="BI368" s="231">
        <f>IF(N368="nulová",J368,0)</f>
        <v>0</v>
      </c>
      <c r="BJ368" s="13" t="s">
        <v>86</v>
      </c>
      <c r="BK368" s="231">
        <f>ROUND(I368*H368,2)</f>
        <v>0</v>
      </c>
      <c r="BL368" s="13" t="s">
        <v>145</v>
      </c>
      <c r="BM368" s="230" t="s">
        <v>698</v>
      </c>
    </row>
    <row r="369" s="1" customFormat="1">
      <c r="B369" s="34"/>
      <c r="C369" s="35"/>
      <c r="D369" s="232" t="s">
        <v>133</v>
      </c>
      <c r="E369" s="35"/>
      <c r="F369" s="233" t="s">
        <v>699</v>
      </c>
      <c r="G369" s="35"/>
      <c r="H369" s="35"/>
      <c r="I369" s="135"/>
      <c r="J369" s="35"/>
      <c r="K369" s="35"/>
      <c r="L369" s="39"/>
      <c r="M369" s="234"/>
      <c r="N369" s="82"/>
      <c r="O369" s="82"/>
      <c r="P369" s="82"/>
      <c r="Q369" s="82"/>
      <c r="R369" s="82"/>
      <c r="S369" s="82"/>
      <c r="T369" s="83"/>
      <c r="AT369" s="13" t="s">
        <v>133</v>
      </c>
      <c r="AU369" s="13" t="s">
        <v>88</v>
      </c>
    </row>
    <row r="370" s="1" customFormat="1">
      <c r="B370" s="34"/>
      <c r="C370" s="35"/>
      <c r="D370" s="232" t="s">
        <v>134</v>
      </c>
      <c r="E370" s="35"/>
      <c r="F370" s="235" t="s">
        <v>700</v>
      </c>
      <c r="G370" s="35"/>
      <c r="H370" s="35"/>
      <c r="I370" s="135"/>
      <c r="J370" s="35"/>
      <c r="K370" s="35"/>
      <c r="L370" s="39"/>
      <c r="M370" s="234"/>
      <c r="N370" s="82"/>
      <c r="O370" s="82"/>
      <c r="P370" s="82"/>
      <c r="Q370" s="82"/>
      <c r="R370" s="82"/>
      <c r="S370" s="82"/>
      <c r="T370" s="83"/>
      <c r="AT370" s="13" t="s">
        <v>134</v>
      </c>
      <c r="AU370" s="13" t="s">
        <v>88</v>
      </c>
    </row>
    <row r="371" s="1" customFormat="1" ht="32.4" customHeight="1">
      <c r="B371" s="34"/>
      <c r="C371" s="219" t="s">
        <v>701</v>
      </c>
      <c r="D371" s="219" t="s">
        <v>126</v>
      </c>
      <c r="E371" s="220" t="s">
        <v>702</v>
      </c>
      <c r="F371" s="221" t="s">
        <v>703</v>
      </c>
      <c r="G371" s="222" t="s">
        <v>165</v>
      </c>
      <c r="H371" s="223">
        <v>74</v>
      </c>
      <c r="I371" s="224"/>
      <c r="J371" s="225">
        <f>ROUND(I371*H371,2)</f>
        <v>0</v>
      </c>
      <c r="K371" s="221" t="s">
        <v>130</v>
      </c>
      <c r="L371" s="39"/>
      <c r="M371" s="226" t="s">
        <v>1</v>
      </c>
      <c r="N371" s="227" t="s">
        <v>43</v>
      </c>
      <c r="O371" s="82"/>
      <c r="P371" s="228">
        <f>O371*H371</f>
        <v>0</v>
      </c>
      <c r="Q371" s="228">
        <v>0.00051999999999999995</v>
      </c>
      <c r="R371" s="228">
        <f>Q371*H371</f>
        <v>0.038479999999999993</v>
      </c>
      <c r="S371" s="228">
        <v>0</v>
      </c>
      <c r="T371" s="229">
        <f>S371*H371</f>
        <v>0</v>
      </c>
      <c r="AR371" s="230" t="s">
        <v>145</v>
      </c>
      <c r="AT371" s="230" t="s">
        <v>126</v>
      </c>
      <c r="AU371" s="230" t="s">
        <v>88</v>
      </c>
      <c r="AY371" s="13" t="s">
        <v>123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3" t="s">
        <v>86</v>
      </c>
      <c r="BK371" s="231">
        <f>ROUND(I371*H371,2)</f>
        <v>0</v>
      </c>
      <c r="BL371" s="13" t="s">
        <v>145</v>
      </c>
      <c r="BM371" s="230" t="s">
        <v>704</v>
      </c>
    </row>
    <row r="372" s="1" customFormat="1">
      <c r="B372" s="34"/>
      <c r="C372" s="35"/>
      <c r="D372" s="232" t="s">
        <v>133</v>
      </c>
      <c r="E372" s="35"/>
      <c r="F372" s="233" t="s">
        <v>705</v>
      </c>
      <c r="G372" s="35"/>
      <c r="H372" s="35"/>
      <c r="I372" s="135"/>
      <c r="J372" s="35"/>
      <c r="K372" s="35"/>
      <c r="L372" s="39"/>
      <c r="M372" s="234"/>
      <c r="N372" s="82"/>
      <c r="O372" s="82"/>
      <c r="P372" s="82"/>
      <c r="Q372" s="82"/>
      <c r="R372" s="82"/>
      <c r="S372" s="82"/>
      <c r="T372" s="83"/>
      <c r="AT372" s="13" t="s">
        <v>133</v>
      </c>
      <c r="AU372" s="13" t="s">
        <v>88</v>
      </c>
    </row>
    <row r="373" s="1" customFormat="1">
      <c r="B373" s="34"/>
      <c r="C373" s="35"/>
      <c r="D373" s="232" t="s">
        <v>134</v>
      </c>
      <c r="E373" s="35"/>
      <c r="F373" s="235" t="s">
        <v>706</v>
      </c>
      <c r="G373" s="35"/>
      <c r="H373" s="35"/>
      <c r="I373" s="135"/>
      <c r="J373" s="35"/>
      <c r="K373" s="35"/>
      <c r="L373" s="39"/>
      <c r="M373" s="234"/>
      <c r="N373" s="82"/>
      <c r="O373" s="82"/>
      <c r="P373" s="82"/>
      <c r="Q373" s="82"/>
      <c r="R373" s="82"/>
      <c r="S373" s="82"/>
      <c r="T373" s="83"/>
      <c r="AT373" s="13" t="s">
        <v>134</v>
      </c>
      <c r="AU373" s="13" t="s">
        <v>88</v>
      </c>
    </row>
    <row r="374" s="1" customFormat="1" ht="32.4" customHeight="1">
      <c r="B374" s="34"/>
      <c r="C374" s="219" t="s">
        <v>707</v>
      </c>
      <c r="D374" s="219" t="s">
        <v>126</v>
      </c>
      <c r="E374" s="220" t="s">
        <v>708</v>
      </c>
      <c r="F374" s="221" t="s">
        <v>709</v>
      </c>
      <c r="G374" s="222" t="s">
        <v>165</v>
      </c>
      <c r="H374" s="223">
        <v>20</v>
      </c>
      <c r="I374" s="224"/>
      <c r="J374" s="225">
        <f>ROUND(I374*H374,2)</f>
        <v>0</v>
      </c>
      <c r="K374" s="221" t="s">
        <v>130</v>
      </c>
      <c r="L374" s="39"/>
      <c r="M374" s="226" t="s">
        <v>1</v>
      </c>
      <c r="N374" s="227" t="s">
        <v>43</v>
      </c>
      <c r="O374" s="82"/>
      <c r="P374" s="228">
        <f>O374*H374</f>
        <v>0</v>
      </c>
      <c r="Q374" s="228">
        <v>0.00077999999999999999</v>
      </c>
      <c r="R374" s="228">
        <f>Q374*H374</f>
        <v>0.015599999999999999</v>
      </c>
      <c r="S374" s="228">
        <v>0.001</v>
      </c>
      <c r="T374" s="229">
        <f>S374*H374</f>
        <v>0.02</v>
      </c>
      <c r="AR374" s="230" t="s">
        <v>145</v>
      </c>
      <c r="AT374" s="230" t="s">
        <v>126</v>
      </c>
      <c r="AU374" s="230" t="s">
        <v>88</v>
      </c>
      <c r="AY374" s="13" t="s">
        <v>123</v>
      </c>
      <c r="BE374" s="231">
        <f>IF(N374="základní",J374,0)</f>
        <v>0</v>
      </c>
      <c r="BF374" s="231">
        <f>IF(N374="snížená",J374,0)</f>
        <v>0</v>
      </c>
      <c r="BG374" s="231">
        <f>IF(N374="zákl. přenesená",J374,0)</f>
        <v>0</v>
      </c>
      <c r="BH374" s="231">
        <f>IF(N374="sníž. přenesená",J374,0)</f>
        <v>0</v>
      </c>
      <c r="BI374" s="231">
        <f>IF(N374="nulová",J374,0)</f>
        <v>0</v>
      </c>
      <c r="BJ374" s="13" t="s">
        <v>86</v>
      </c>
      <c r="BK374" s="231">
        <f>ROUND(I374*H374,2)</f>
        <v>0</v>
      </c>
      <c r="BL374" s="13" t="s">
        <v>145</v>
      </c>
      <c r="BM374" s="230" t="s">
        <v>710</v>
      </c>
    </row>
    <row r="375" s="1" customFormat="1">
      <c r="B375" s="34"/>
      <c r="C375" s="35"/>
      <c r="D375" s="232" t="s">
        <v>133</v>
      </c>
      <c r="E375" s="35"/>
      <c r="F375" s="233" t="s">
        <v>711</v>
      </c>
      <c r="G375" s="35"/>
      <c r="H375" s="35"/>
      <c r="I375" s="135"/>
      <c r="J375" s="35"/>
      <c r="K375" s="35"/>
      <c r="L375" s="39"/>
      <c r="M375" s="234"/>
      <c r="N375" s="82"/>
      <c r="O375" s="82"/>
      <c r="P375" s="82"/>
      <c r="Q375" s="82"/>
      <c r="R375" s="82"/>
      <c r="S375" s="82"/>
      <c r="T375" s="83"/>
      <c r="AT375" s="13" t="s">
        <v>133</v>
      </c>
      <c r="AU375" s="13" t="s">
        <v>88</v>
      </c>
    </row>
    <row r="376" s="1" customFormat="1">
      <c r="B376" s="34"/>
      <c r="C376" s="35"/>
      <c r="D376" s="232" t="s">
        <v>134</v>
      </c>
      <c r="E376" s="35"/>
      <c r="F376" s="235" t="s">
        <v>712</v>
      </c>
      <c r="G376" s="35"/>
      <c r="H376" s="35"/>
      <c r="I376" s="135"/>
      <c r="J376" s="35"/>
      <c r="K376" s="35"/>
      <c r="L376" s="39"/>
      <c r="M376" s="234"/>
      <c r="N376" s="82"/>
      <c r="O376" s="82"/>
      <c r="P376" s="82"/>
      <c r="Q376" s="82"/>
      <c r="R376" s="82"/>
      <c r="S376" s="82"/>
      <c r="T376" s="83"/>
      <c r="AT376" s="13" t="s">
        <v>134</v>
      </c>
      <c r="AU376" s="13" t="s">
        <v>88</v>
      </c>
    </row>
    <row r="377" s="1" customFormat="1" ht="21.6" customHeight="1">
      <c r="B377" s="34"/>
      <c r="C377" s="219" t="s">
        <v>713</v>
      </c>
      <c r="D377" s="219" t="s">
        <v>126</v>
      </c>
      <c r="E377" s="220" t="s">
        <v>714</v>
      </c>
      <c r="F377" s="221" t="s">
        <v>715</v>
      </c>
      <c r="G377" s="222" t="s">
        <v>232</v>
      </c>
      <c r="H377" s="223">
        <v>48.219999999999999</v>
      </c>
      <c r="I377" s="224"/>
      <c r="J377" s="225">
        <f>ROUND(I377*H377,2)</f>
        <v>0</v>
      </c>
      <c r="K377" s="221" t="s">
        <v>130</v>
      </c>
      <c r="L377" s="39"/>
      <c r="M377" s="226" t="s">
        <v>1</v>
      </c>
      <c r="N377" s="227" t="s">
        <v>43</v>
      </c>
      <c r="O377" s="82"/>
      <c r="P377" s="228">
        <f>O377*H377</f>
        <v>0</v>
      </c>
      <c r="Q377" s="228">
        <v>0</v>
      </c>
      <c r="R377" s="228">
        <f>Q377*H377</f>
        <v>0</v>
      </c>
      <c r="S377" s="228">
        <v>0.0070000000000000001</v>
      </c>
      <c r="T377" s="229">
        <f>S377*H377</f>
        <v>0.33754000000000001</v>
      </c>
      <c r="AR377" s="230" t="s">
        <v>145</v>
      </c>
      <c r="AT377" s="230" t="s">
        <v>126</v>
      </c>
      <c r="AU377" s="230" t="s">
        <v>88</v>
      </c>
      <c r="AY377" s="13" t="s">
        <v>123</v>
      </c>
      <c r="BE377" s="231">
        <f>IF(N377="základní",J377,0)</f>
        <v>0</v>
      </c>
      <c r="BF377" s="231">
        <f>IF(N377="snížená",J377,0)</f>
        <v>0</v>
      </c>
      <c r="BG377" s="231">
        <f>IF(N377="zákl. přenesená",J377,0)</f>
        <v>0</v>
      </c>
      <c r="BH377" s="231">
        <f>IF(N377="sníž. přenesená",J377,0)</f>
        <v>0</v>
      </c>
      <c r="BI377" s="231">
        <f>IF(N377="nulová",J377,0)</f>
        <v>0</v>
      </c>
      <c r="BJ377" s="13" t="s">
        <v>86</v>
      </c>
      <c r="BK377" s="231">
        <f>ROUND(I377*H377,2)</f>
        <v>0</v>
      </c>
      <c r="BL377" s="13" t="s">
        <v>145</v>
      </c>
      <c r="BM377" s="230" t="s">
        <v>716</v>
      </c>
    </row>
    <row r="378" s="1" customFormat="1">
      <c r="B378" s="34"/>
      <c r="C378" s="35"/>
      <c r="D378" s="232" t="s">
        <v>133</v>
      </c>
      <c r="E378" s="35"/>
      <c r="F378" s="233" t="s">
        <v>717</v>
      </c>
      <c r="G378" s="35"/>
      <c r="H378" s="35"/>
      <c r="I378" s="135"/>
      <c r="J378" s="35"/>
      <c r="K378" s="35"/>
      <c r="L378" s="39"/>
      <c r="M378" s="234"/>
      <c r="N378" s="82"/>
      <c r="O378" s="82"/>
      <c r="P378" s="82"/>
      <c r="Q378" s="82"/>
      <c r="R378" s="82"/>
      <c r="S378" s="82"/>
      <c r="T378" s="83"/>
      <c r="AT378" s="13" t="s">
        <v>133</v>
      </c>
      <c r="AU378" s="13" t="s">
        <v>88</v>
      </c>
    </row>
    <row r="379" s="1" customFormat="1">
      <c r="B379" s="34"/>
      <c r="C379" s="35"/>
      <c r="D379" s="232" t="s">
        <v>134</v>
      </c>
      <c r="E379" s="35"/>
      <c r="F379" s="235" t="s">
        <v>718</v>
      </c>
      <c r="G379" s="35"/>
      <c r="H379" s="35"/>
      <c r="I379" s="135"/>
      <c r="J379" s="35"/>
      <c r="K379" s="35"/>
      <c r="L379" s="39"/>
      <c r="M379" s="234"/>
      <c r="N379" s="82"/>
      <c r="O379" s="82"/>
      <c r="P379" s="82"/>
      <c r="Q379" s="82"/>
      <c r="R379" s="82"/>
      <c r="S379" s="82"/>
      <c r="T379" s="83"/>
      <c r="AT379" s="13" t="s">
        <v>134</v>
      </c>
      <c r="AU379" s="13" t="s">
        <v>88</v>
      </c>
    </row>
    <row r="380" s="1" customFormat="1" ht="21.6" customHeight="1">
      <c r="B380" s="34"/>
      <c r="C380" s="219" t="s">
        <v>719</v>
      </c>
      <c r="D380" s="219" t="s">
        <v>126</v>
      </c>
      <c r="E380" s="220" t="s">
        <v>720</v>
      </c>
      <c r="F380" s="221" t="s">
        <v>721</v>
      </c>
      <c r="G380" s="222" t="s">
        <v>232</v>
      </c>
      <c r="H380" s="223">
        <v>337.54000000000002</v>
      </c>
      <c r="I380" s="224"/>
      <c r="J380" s="225">
        <f>ROUND(I380*H380,2)</f>
        <v>0</v>
      </c>
      <c r="K380" s="221" t="s">
        <v>130</v>
      </c>
      <c r="L380" s="39"/>
      <c r="M380" s="226" t="s">
        <v>1</v>
      </c>
      <c r="N380" s="227" t="s">
        <v>43</v>
      </c>
      <c r="O380" s="82"/>
      <c r="P380" s="228">
        <f>O380*H380</f>
        <v>0</v>
      </c>
      <c r="Q380" s="228">
        <v>0</v>
      </c>
      <c r="R380" s="228">
        <f>Q380*H380</f>
        <v>0</v>
      </c>
      <c r="S380" s="228">
        <v>0.0023</v>
      </c>
      <c r="T380" s="229">
        <f>S380*H380</f>
        <v>0.77634200000000009</v>
      </c>
      <c r="AR380" s="230" t="s">
        <v>145</v>
      </c>
      <c r="AT380" s="230" t="s">
        <v>126</v>
      </c>
      <c r="AU380" s="230" t="s">
        <v>88</v>
      </c>
      <c r="AY380" s="13" t="s">
        <v>123</v>
      </c>
      <c r="BE380" s="231">
        <f>IF(N380="základní",J380,0)</f>
        <v>0</v>
      </c>
      <c r="BF380" s="231">
        <f>IF(N380="snížená",J380,0)</f>
        <v>0</v>
      </c>
      <c r="BG380" s="231">
        <f>IF(N380="zákl. přenesená",J380,0)</f>
        <v>0</v>
      </c>
      <c r="BH380" s="231">
        <f>IF(N380="sníž. přenesená",J380,0)</f>
        <v>0</v>
      </c>
      <c r="BI380" s="231">
        <f>IF(N380="nulová",J380,0)</f>
        <v>0</v>
      </c>
      <c r="BJ380" s="13" t="s">
        <v>86</v>
      </c>
      <c r="BK380" s="231">
        <f>ROUND(I380*H380,2)</f>
        <v>0</v>
      </c>
      <c r="BL380" s="13" t="s">
        <v>145</v>
      </c>
      <c r="BM380" s="230" t="s">
        <v>722</v>
      </c>
    </row>
    <row r="381" s="1" customFormat="1">
      <c r="B381" s="34"/>
      <c r="C381" s="35"/>
      <c r="D381" s="232" t="s">
        <v>133</v>
      </c>
      <c r="E381" s="35"/>
      <c r="F381" s="233" t="s">
        <v>723</v>
      </c>
      <c r="G381" s="35"/>
      <c r="H381" s="35"/>
      <c r="I381" s="135"/>
      <c r="J381" s="35"/>
      <c r="K381" s="35"/>
      <c r="L381" s="39"/>
      <c r="M381" s="234"/>
      <c r="N381" s="82"/>
      <c r="O381" s="82"/>
      <c r="P381" s="82"/>
      <c r="Q381" s="82"/>
      <c r="R381" s="82"/>
      <c r="S381" s="82"/>
      <c r="T381" s="83"/>
      <c r="AT381" s="13" t="s">
        <v>133</v>
      </c>
      <c r="AU381" s="13" t="s">
        <v>88</v>
      </c>
    </row>
    <row r="382" s="1" customFormat="1">
      <c r="B382" s="34"/>
      <c r="C382" s="35"/>
      <c r="D382" s="232" t="s">
        <v>134</v>
      </c>
      <c r="E382" s="35"/>
      <c r="F382" s="235" t="s">
        <v>724</v>
      </c>
      <c r="G382" s="35"/>
      <c r="H382" s="35"/>
      <c r="I382" s="135"/>
      <c r="J382" s="35"/>
      <c r="K382" s="35"/>
      <c r="L382" s="39"/>
      <c r="M382" s="234"/>
      <c r="N382" s="82"/>
      <c r="O382" s="82"/>
      <c r="P382" s="82"/>
      <c r="Q382" s="82"/>
      <c r="R382" s="82"/>
      <c r="S382" s="82"/>
      <c r="T382" s="83"/>
      <c r="AT382" s="13" t="s">
        <v>134</v>
      </c>
      <c r="AU382" s="13" t="s">
        <v>88</v>
      </c>
    </row>
    <row r="383" s="1" customFormat="1" ht="32.4" customHeight="1">
      <c r="B383" s="34"/>
      <c r="C383" s="219" t="s">
        <v>725</v>
      </c>
      <c r="D383" s="219" t="s">
        <v>126</v>
      </c>
      <c r="E383" s="220" t="s">
        <v>726</v>
      </c>
      <c r="F383" s="221" t="s">
        <v>727</v>
      </c>
      <c r="G383" s="222" t="s">
        <v>232</v>
      </c>
      <c r="H383" s="223">
        <v>57.859999999999999</v>
      </c>
      <c r="I383" s="224"/>
      <c r="J383" s="225">
        <f>ROUND(I383*H383,2)</f>
        <v>0</v>
      </c>
      <c r="K383" s="221" t="s">
        <v>130</v>
      </c>
      <c r="L383" s="39"/>
      <c r="M383" s="226" t="s">
        <v>1</v>
      </c>
      <c r="N383" s="227" t="s">
        <v>43</v>
      </c>
      <c r="O383" s="82"/>
      <c r="P383" s="228">
        <f>O383*H383</f>
        <v>0</v>
      </c>
      <c r="Q383" s="228">
        <v>0.0095600000000000008</v>
      </c>
      <c r="R383" s="228">
        <f>Q383*H383</f>
        <v>0.55314160000000001</v>
      </c>
      <c r="S383" s="228">
        <v>0</v>
      </c>
      <c r="T383" s="229">
        <f>S383*H383</f>
        <v>0</v>
      </c>
      <c r="AR383" s="230" t="s">
        <v>145</v>
      </c>
      <c r="AT383" s="230" t="s">
        <v>126</v>
      </c>
      <c r="AU383" s="230" t="s">
        <v>88</v>
      </c>
      <c r="AY383" s="13" t="s">
        <v>123</v>
      </c>
      <c r="BE383" s="231">
        <f>IF(N383="základní",J383,0)</f>
        <v>0</v>
      </c>
      <c r="BF383" s="231">
        <f>IF(N383="snížená",J383,0)</f>
        <v>0</v>
      </c>
      <c r="BG383" s="231">
        <f>IF(N383="zákl. přenesená",J383,0)</f>
        <v>0</v>
      </c>
      <c r="BH383" s="231">
        <f>IF(N383="sníž. přenesená",J383,0)</f>
        <v>0</v>
      </c>
      <c r="BI383" s="231">
        <f>IF(N383="nulová",J383,0)</f>
        <v>0</v>
      </c>
      <c r="BJ383" s="13" t="s">
        <v>86</v>
      </c>
      <c r="BK383" s="231">
        <f>ROUND(I383*H383,2)</f>
        <v>0</v>
      </c>
      <c r="BL383" s="13" t="s">
        <v>145</v>
      </c>
      <c r="BM383" s="230" t="s">
        <v>728</v>
      </c>
    </row>
    <row r="384" s="1" customFormat="1">
      <c r="B384" s="34"/>
      <c r="C384" s="35"/>
      <c r="D384" s="232" t="s">
        <v>133</v>
      </c>
      <c r="E384" s="35"/>
      <c r="F384" s="233" t="s">
        <v>729</v>
      </c>
      <c r="G384" s="35"/>
      <c r="H384" s="35"/>
      <c r="I384" s="135"/>
      <c r="J384" s="35"/>
      <c r="K384" s="35"/>
      <c r="L384" s="39"/>
      <c r="M384" s="234"/>
      <c r="N384" s="82"/>
      <c r="O384" s="82"/>
      <c r="P384" s="82"/>
      <c r="Q384" s="82"/>
      <c r="R384" s="82"/>
      <c r="S384" s="82"/>
      <c r="T384" s="83"/>
      <c r="AT384" s="13" t="s">
        <v>133</v>
      </c>
      <c r="AU384" s="13" t="s">
        <v>88</v>
      </c>
    </row>
    <row r="385" s="1" customFormat="1">
      <c r="B385" s="34"/>
      <c r="C385" s="35"/>
      <c r="D385" s="232" t="s">
        <v>134</v>
      </c>
      <c r="E385" s="35"/>
      <c r="F385" s="235" t="s">
        <v>730</v>
      </c>
      <c r="G385" s="35"/>
      <c r="H385" s="35"/>
      <c r="I385" s="135"/>
      <c r="J385" s="35"/>
      <c r="K385" s="35"/>
      <c r="L385" s="39"/>
      <c r="M385" s="234"/>
      <c r="N385" s="82"/>
      <c r="O385" s="82"/>
      <c r="P385" s="82"/>
      <c r="Q385" s="82"/>
      <c r="R385" s="82"/>
      <c r="S385" s="82"/>
      <c r="T385" s="83"/>
      <c r="AT385" s="13" t="s">
        <v>134</v>
      </c>
      <c r="AU385" s="13" t="s">
        <v>88</v>
      </c>
    </row>
    <row r="386" s="1" customFormat="1" ht="21.6" customHeight="1">
      <c r="B386" s="34"/>
      <c r="C386" s="219" t="s">
        <v>731</v>
      </c>
      <c r="D386" s="219" t="s">
        <v>126</v>
      </c>
      <c r="E386" s="220" t="s">
        <v>732</v>
      </c>
      <c r="F386" s="221" t="s">
        <v>733</v>
      </c>
      <c r="G386" s="222" t="s">
        <v>559</v>
      </c>
      <c r="H386" s="223">
        <v>434</v>
      </c>
      <c r="I386" s="224"/>
      <c r="J386" s="225">
        <f>ROUND(I386*H386,2)</f>
        <v>0</v>
      </c>
      <c r="K386" s="221" t="s">
        <v>130</v>
      </c>
      <c r="L386" s="39"/>
      <c r="M386" s="226" t="s">
        <v>1</v>
      </c>
      <c r="N386" s="227" t="s">
        <v>43</v>
      </c>
      <c r="O386" s="82"/>
      <c r="P386" s="228">
        <f>O386*H386</f>
        <v>0</v>
      </c>
      <c r="Q386" s="228">
        <v>0.00068999999999999997</v>
      </c>
      <c r="R386" s="228">
        <f>Q386*H386</f>
        <v>0.29946</v>
      </c>
      <c r="S386" s="228">
        <v>0</v>
      </c>
      <c r="T386" s="229">
        <f>S386*H386</f>
        <v>0</v>
      </c>
      <c r="AR386" s="230" t="s">
        <v>145</v>
      </c>
      <c r="AT386" s="230" t="s">
        <v>126</v>
      </c>
      <c r="AU386" s="230" t="s">
        <v>88</v>
      </c>
      <c r="AY386" s="13" t="s">
        <v>123</v>
      </c>
      <c r="BE386" s="231">
        <f>IF(N386="základní",J386,0)</f>
        <v>0</v>
      </c>
      <c r="BF386" s="231">
        <f>IF(N386="snížená",J386,0)</f>
        <v>0</v>
      </c>
      <c r="BG386" s="231">
        <f>IF(N386="zákl. přenesená",J386,0)</f>
        <v>0</v>
      </c>
      <c r="BH386" s="231">
        <f>IF(N386="sníž. přenesená",J386,0)</f>
        <v>0</v>
      </c>
      <c r="BI386" s="231">
        <f>IF(N386="nulová",J386,0)</f>
        <v>0</v>
      </c>
      <c r="BJ386" s="13" t="s">
        <v>86</v>
      </c>
      <c r="BK386" s="231">
        <f>ROUND(I386*H386,2)</f>
        <v>0</v>
      </c>
      <c r="BL386" s="13" t="s">
        <v>145</v>
      </c>
      <c r="BM386" s="230" t="s">
        <v>734</v>
      </c>
    </row>
    <row r="387" s="1" customFormat="1">
      <c r="B387" s="34"/>
      <c r="C387" s="35"/>
      <c r="D387" s="232" t="s">
        <v>133</v>
      </c>
      <c r="E387" s="35"/>
      <c r="F387" s="233" t="s">
        <v>735</v>
      </c>
      <c r="G387" s="35"/>
      <c r="H387" s="35"/>
      <c r="I387" s="135"/>
      <c r="J387" s="35"/>
      <c r="K387" s="35"/>
      <c r="L387" s="39"/>
      <c r="M387" s="234"/>
      <c r="N387" s="82"/>
      <c r="O387" s="82"/>
      <c r="P387" s="82"/>
      <c r="Q387" s="82"/>
      <c r="R387" s="82"/>
      <c r="S387" s="82"/>
      <c r="T387" s="83"/>
      <c r="AT387" s="13" t="s">
        <v>133</v>
      </c>
      <c r="AU387" s="13" t="s">
        <v>88</v>
      </c>
    </row>
    <row r="388" s="1" customFormat="1">
      <c r="B388" s="34"/>
      <c r="C388" s="35"/>
      <c r="D388" s="232" t="s">
        <v>134</v>
      </c>
      <c r="E388" s="35"/>
      <c r="F388" s="235" t="s">
        <v>736</v>
      </c>
      <c r="G388" s="35"/>
      <c r="H388" s="35"/>
      <c r="I388" s="135"/>
      <c r="J388" s="35"/>
      <c r="K388" s="35"/>
      <c r="L388" s="39"/>
      <c r="M388" s="234"/>
      <c r="N388" s="82"/>
      <c r="O388" s="82"/>
      <c r="P388" s="82"/>
      <c r="Q388" s="82"/>
      <c r="R388" s="82"/>
      <c r="S388" s="82"/>
      <c r="T388" s="83"/>
      <c r="AT388" s="13" t="s">
        <v>134</v>
      </c>
      <c r="AU388" s="13" t="s">
        <v>88</v>
      </c>
    </row>
    <row r="389" s="1" customFormat="1" ht="14.4" customHeight="1">
      <c r="B389" s="34"/>
      <c r="C389" s="219" t="s">
        <v>737</v>
      </c>
      <c r="D389" s="219" t="s">
        <v>126</v>
      </c>
      <c r="E389" s="220" t="s">
        <v>738</v>
      </c>
      <c r="F389" s="221" t="s">
        <v>739</v>
      </c>
      <c r="G389" s="222" t="s">
        <v>253</v>
      </c>
      <c r="H389" s="223">
        <v>30.27</v>
      </c>
      <c r="I389" s="224"/>
      <c r="J389" s="225">
        <f>ROUND(I389*H389,2)</f>
        <v>0</v>
      </c>
      <c r="K389" s="221" t="s">
        <v>187</v>
      </c>
      <c r="L389" s="39"/>
      <c r="M389" s="226" t="s">
        <v>1</v>
      </c>
      <c r="N389" s="227" t="s">
        <v>43</v>
      </c>
      <c r="O389" s="82"/>
      <c r="P389" s="228">
        <f>O389*H389</f>
        <v>0</v>
      </c>
      <c r="Q389" s="228">
        <v>0</v>
      </c>
      <c r="R389" s="228">
        <f>Q389*H389</f>
        <v>0</v>
      </c>
      <c r="S389" s="228">
        <v>0</v>
      </c>
      <c r="T389" s="229">
        <f>S389*H389</f>
        <v>0</v>
      </c>
      <c r="AR389" s="230" t="s">
        <v>145</v>
      </c>
      <c r="AT389" s="230" t="s">
        <v>126</v>
      </c>
      <c r="AU389" s="230" t="s">
        <v>88</v>
      </c>
      <c r="AY389" s="13" t="s">
        <v>123</v>
      </c>
      <c r="BE389" s="231">
        <f>IF(N389="základní",J389,0)</f>
        <v>0</v>
      </c>
      <c r="BF389" s="231">
        <f>IF(N389="snížená",J389,0)</f>
        <v>0</v>
      </c>
      <c r="BG389" s="231">
        <f>IF(N389="zákl. přenesená",J389,0)</f>
        <v>0</v>
      </c>
      <c r="BH389" s="231">
        <f>IF(N389="sníž. přenesená",J389,0)</f>
        <v>0</v>
      </c>
      <c r="BI389" s="231">
        <f>IF(N389="nulová",J389,0)</f>
        <v>0</v>
      </c>
      <c r="BJ389" s="13" t="s">
        <v>86</v>
      </c>
      <c r="BK389" s="231">
        <f>ROUND(I389*H389,2)</f>
        <v>0</v>
      </c>
      <c r="BL389" s="13" t="s">
        <v>145</v>
      </c>
      <c r="BM389" s="230" t="s">
        <v>740</v>
      </c>
    </row>
    <row r="390" s="1" customFormat="1">
      <c r="B390" s="34"/>
      <c r="C390" s="35"/>
      <c r="D390" s="232" t="s">
        <v>133</v>
      </c>
      <c r="E390" s="35"/>
      <c r="F390" s="233" t="s">
        <v>739</v>
      </c>
      <c r="G390" s="35"/>
      <c r="H390" s="35"/>
      <c r="I390" s="135"/>
      <c r="J390" s="35"/>
      <c r="K390" s="35"/>
      <c r="L390" s="39"/>
      <c r="M390" s="234"/>
      <c r="N390" s="82"/>
      <c r="O390" s="82"/>
      <c r="P390" s="82"/>
      <c r="Q390" s="82"/>
      <c r="R390" s="82"/>
      <c r="S390" s="82"/>
      <c r="T390" s="83"/>
      <c r="AT390" s="13" t="s">
        <v>133</v>
      </c>
      <c r="AU390" s="13" t="s">
        <v>88</v>
      </c>
    </row>
    <row r="391" s="1" customFormat="1">
      <c r="B391" s="34"/>
      <c r="C391" s="35"/>
      <c r="D391" s="232" t="s">
        <v>134</v>
      </c>
      <c r="E391" s="35"/>
      <c r="F391" s="235" t="s">
        <v>741</v>
      </c>
      <c r="G391" s="35"/>
      <c r="H391" s="35"/>
      <c r="I391" s="135"/>
      <c r="J391" s="35"/>
      <c r="K391" s="35"/>
      <c r="L391" s="39"/>
      <c r="M391" s="234"/>
      <c r="N391" s="82"/>
      <c r="O391" s="82"/>
      <c r="P391" s="82"/>
      <c r="Q391" s="82"/>
      <c r="R391" s="82"/>
      <c r="S391" s="82"/>
      <c r="T391" s="83"/>
      <c r="AT391" s="13" t="s">
        <v>134</v>
      </c>
      <c r="AU391" s="13" t="s">
        <v>88</v>
      </c>
    </row>
    <row r="392" s="11" customFormat="1" ht="22.8" customHeight="1">
      <c r="B392" s="203"/>
      <c r="C392" s="204"/>
      <c r="D392" s="205" t="s">
        <v>77</v>
      </c>
      <c r="E392" s="217" t="s">
        <v>742</v>
      </c>
      <c r="F392" s="217" t="s">
        <v>743</v>
      </c>
      <c r="G392" s="204"/>
      <c r="H392" s="204"/>
      <c r="I392" s="207"/>
      <c r="J392" s="218">
        <f>BK392</f>
        <v>0</v>
      </c>
      <c r="K392" s="204"/>
      <c r="L392" s="209"/>
      <c r="M392" s="210"/>
      <c r="N392" s="211"/>
      <c r="O392" s="211"/>
      <c r="P392" s="212">
        <f>SUM(P393:P410)</f>
        <v>0</v>
      </c>
      <c r="Q392" s="211"/>
      <c r="R392" s="212">
        <f>SUM(R393:R410)</f>
        <v>0</v>
      </c>
      <c r="S392" s="211"/>
      <c r="T392" s="213">
        <f>SUM(T393:T410)</f>
        <v>0</v>
      </c>
      <c r="AR392" s="214" t="s">
        <v>86</v>
      </c>
      <c r="AT392" s="215" t="s">
        <v>77</v>
      </c>
      <c r="AU392" s="215" t="s">
        <v>86</v>
      </c>
      <c r="AY392" s="214" t="s">
        <v>123</v>
      </c>
      <c r="BK392" s="216">
        <f>SUM(BK393:BK410)</f>
        <v>0</v>
      </c>
    </row>
    <row r="393" s="1" customFormat="1" ht="21.6" customHeight="1">
      <c r="B393" s="34"/>
      <c r="C393" s="219" t="s">
        <v>744</v>
      </c>
      <c r="D393" s="219" t="s">
        <v>126</v>
      </c>
      <c r="E393" s="220" t="s">
        <v>745</v>
      </c>
      <c r="F393" s="221" t="s">
        <v>746</v>
      </c>
      <c r="G393" s="222" t="s">
        <v>294</v>
      </c>
      <c r="H393" s="223">
        <v>117.09</v>
      </c>
      <c r="I393" s="224"/>
      <c r="J393" s="225">
        <f>ROUND(I393*H393,2)</f>
        <v>0</v>
      </c>
      <c r="K393" s="221" t="s">
        <v>130</v>
      </c>
      <c r="L393" s="39"/>
      <c r="M393" s="226" t="s">
        <v>1</v>
      </c>
      <c r="N393" s="227" t="s">
        <v>43</v>
      </c>
      <c r="O393" s="82"/>
      <c r="P393" s="228">
        <f>O393*H393</f>
        <v>0</v>
      </c>
      <c r="Q393" s="228">
        <v>0</v>
      </c>
      <c r="R393" s="228">
        <f>Q393*H393</f>
        <v>0</v>
      </c>
      <c r="S393" s="228">
        <v>0</v>
      </c>
      <c r="T393" s="229">
        <f>S393*H393</f>
        <v>0</v>
      </c>
      <c r="AR393" s="230" t="s">
        <v>145</v>
      </c>
      <c r="AT393" s="230" t="s">
        <v>126</v>
      </c>
      <c r="AU393" s="230" t="s">
        <v>88</v>
      </c>
      <c r="AY393" s="13" t="s">
        <v>123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3" t="s">
        <v>86</v>
      </c>
      <c r="BK393" s="231">
        <f>ROUND(I393*H393,2)</f>
        <v>0</v>
      </c>
      <c r="BL393" s="13" t="s">
        <v>145</v>
      </c>
      <c r="BM393" s="230" t="s">
        <v>747</v>
      </c>
    </row>
    <row r="394" s="1" customFormat="1">
      <c r="B394" s="34"/>
      <c r="C394" s="35"/>
      <c r="D394" s="232" t="s">
        <v>133</v>
      </c>
      <c r="E394" s="35"/>
      <c r="F394" s="233" t="s">
        <v>748</v>
      </c>
      <c r="G394" s="35"/>
      <c r="H394" s="35"/>
      <c r="I394" s="135"/>
      <c r="J394" s="35"/>
      <c r="K394" s="35"/>
      <c r="L394" s="39"/>
      <c r="M394" s="234"/>
      <c r="N394" s="82"/>
      <c r="O394" s="82"/>
      <c r="P394" s="82"/>
      <c r="Q394" s="82"/>
      <c r="R394" s="82"/>
      <c r="S394" s="82"/>
      <c r="T394" s="83"/>
      <c r="AT394" s="13" t="s">
        <v>133</v>
      </c>
      <c r="AU394" s="13" t="s">
        <v>88</v>
      </c>
    </row>
    <row r="395" s="1" customFormat="1">
      <c r="B395" s="34"/>
      <c r="C395" s="35"/>
      <c r="D395" s="232" t="s">
        <v>134</v>
      </c>
      <c r="E395" s="35"/>
      <c r="F395" s="235" t="s">
        <v>749</v>
      </c>
      <c r="G395" s="35"/>
      <c r="H395" s="35"/>
      <c r="I395" s="135"/>
      <c r="J395" s="35"/>
      <c r="K395" s="35"/>
      <c r="L395" s="39"/>
      <c r="M395" s="234"/>
      <c r="N395" s="82"/>
      <c r="O395" s="82"/>
      <c r="P395" s="82"/>
      <c r="Q395" s="82"/>
      <c r="R395" s="82"/>
      <c r="S395" s="82"/>
      <c r="T395" s="83"/>
      <c r="AT395" s="13" t="s">
        <v>134</v>
      </c>
      <c r="AU395" s="13" t="s">
        <v>88</v>
      </c>
    </row>
    <row r="396" s="1" customFormat="1" ht="21.6" customHeight="1">
      <c r="B396" s="34"/>
      <c r="C396" s="219" t="s">
        <v>750</v>
      </c>
      <c r="D396" s="219" t="s">
        <v>126</v>
      </c>
      <c r="E396" s="220" t="s">
        <v>751</v>
      </c>
      <c r="F396" s="221" t="s">
        <v>752</v>
      </c>
      <c r="G396" s="222" t="s">
        <v>294</v>
      </c>
      <c r="H396" s="223">
        <v>1053.81</v>
      </c>
      <c r="I396" s="224"/>
      <c r="J396" s="225">
        <f>ROUND(I396*H396,2)</f>
        <v>0</v>
      </c>
      <c r="K396" s="221" t="s">
        <v>130</v>
      </c>
      <c r="L396" s="39"/>
      <c r="M396" s="226" t="s">
        <v>1</v>
      </c>
      <c r="N396" s="227" t="s">
        <v>43</v>
      </c>
      <c r="O396" s="82"/>
      <c r="P396" s="228">
        <f>O396*H396</f>
        <v>0</v>
      </c>
      <c r="Q396" s="228">
        <v>0</v>
      </c>
      <c r="R396" s="228">
        <f>Q396*H396</f>
        <v>0</v>
      </c>
      <c r="S396" s="228">
        <v>0</v>
      </c>
      <c r="T396" s="229">
        <f>S396*H396</f>
        <v>0</v>
      </c>
      <c r="AR396" s="230" t="s">
        <v>145</v>
      </c>
      <c r="AT396" s="230" t="s">
        <v>126</v>
      </c>
      <c r="AU396" s="230" t="s">
        <v>88</v>
      </c>
      <c r="AY396" s="13" t="s">
        <v>123</v>
      </c>
      <c r="BE396" s="231">
        <f>IF(N396="základní",J396,0)</f>
        <v>0</v>
      </c>
      <c r="BF396" s="231">
        <f>IF(N396="snížená",J396,0)</f>
        <v>0</v>
      </c>
      <c r="BG396" s="231">
        <f>IF(N396="zákl. přenesená",J396,0)</f>
        <v>0</v>
      </c>
      <c r="BH396" s="231">
        <f>IF(N396="sníž. přenesená",J396,0)</f>
        <v>0</v>
      </c>
      <c r="BI396" s="231">
        <f>IF(N396="nulová",J396,0)</f>
        <v>0</v>
      </c>
      <c r="BJ396" s="13" t="s">
        <v>86</v>
      </c>
      <c r="BK396" s="231">
        <f>ROUND(I396*H396,2)</f>
        <v>0</v>
      </c>
      <c r="BL396" s="13" t="s">
        <v>145</v>
      </c>
      <c r="BM396" s="230" t="s">
        <v>753</v>
      </c>
    </row>
    <row r="397" s="1" customFormat="1">
      <c r="B397" s="34"/>
      <c r="C397" s="35"/>
      <c r="D397" s="232" t="s">
        <v>133</v>
      </c>
      <c r="E397" s="35"/>
      <c r="F397" s="233" t="s">
        <v>754</v>
      </c>
      <c r="G397" s="35"/>
      <c r="H397" s="35"/>
      <c r="I397" s="135"/>
      <c r="J397" s="35"/>
      <c r="K397" s="35"/>
      <c r="L397" s="39"/>
      <c r="M397" s="234"/>
      <c r="N397" s="82"/>
      <c r="O397" s="82"/>
      <c r="P397" s="82"/>
      <c r="Q397" s="82"/>
      <c r="R397" s="82"/>
      <c r="S397" s="82"/>
      <c r="T397" s="83"/>
      <c r="AT397" s="13" t="s">
        <v>133</v>
      </c>
      <c r="AU397" s="13" t="s">
        <v>88</v>
      </c>
    </row>
    <row r="398" s="1" customFormat="1">
      <c r="B398" s="34"/>
      <c r="C398" s="35"/>
      <c r="D398" s="232" t="s">
        <v>134</v>
      </c>
      <c r="E398" s="35"/>
      <c r="F398" s="235" t="s">
        <v>755</v>
      </c>
      <c r="G398" s="35"/>
      <c r="H398" s="35"/>
      <c r="I398" s="135"/>
      <c r="J398" s="35"/>
      <c r="K398" s="35"/>
      <c r="L398" s="39"/>
      <c r="M398" s="234"/>
      <c r="N398" s="82"/>
      <c r="O398" s="82"/>
      <c r="P398" s="82"/>
      <c r="Q398" s="82"/>
      <c r="R398" s="82"/>
      <c r="S398" s="82"/>
      <c r="T398" s="83"/>
      <c r="AT398" s="13" t="s">
        <v>134</v>
      </c>
      <c r="AU398" s="13" t="s">
        <v>88</v>
      </c>
    </row>
    <row r="399" s="1" customFormat="1" ht="32.4" customHeight="1">
      <c r="B399" s="34"/>
      <c r="C399" s="219" t="s">
        <v>756</v>
      </c>
      <c r="D399" s="219" t="s">
        <v>126</v>
      </c>
      <c r="E399" s="220" t="s">
        <v>757</v>
      </c>
      <c r="F399" s="221" t="s">
        <v>758</v>
      </c>
      <c r="G399" s="222" t="s">
        <v>294</v>
      </c>
      <c r="H399" s="223">
        <v>14.449999999999999</v>
      </c>
      <c r="I399" s="224"/>
      <c r="J399" s="225">
        <f>ROUND(I399*H399,2)</f>
        <v>0</v>
      </c>
      <c r="K399" s="221" t="s">
        <v>130</v>
      </c>
      <c r="L399" s="39"/>
      <c r="M399" s="226" t="s">
        <v>1</v>
      </c>
      <c r="N399" s="227" t="s">
        <v>43</v>
      </c>
      <c r="O399" s="82"/>
      <c r="P399" s="228">
        <f>O399*H399</f>
        <v>0</v>
      </c>
      <c r="Q399" s="228">
        <v>0</v>
      </c>
      <c r="R399" s="228">
        <f>Q399*H399</f>
        <v>0</v>
      </c>
      <c r="S399" s="228">
        <v>0</v>
      </c>
      <c r="T399" s="229">
        <f>S399*H399</f>
        <v>0</v>
      </c>
      <c r="AR399" s="230" t="s">
        <v>145</v>
      </c>
      <c r="AT399" s="230" t="s">
        <v>126</v>
      </c>
      <c r="AU399" s="230" t="s">
        <v>88</v>
      </c>
      <c r="AY399" s="13" t="s">
        <v>123</v>
      </c>
      <c r="BE399" s="231">
        <f>IF(N399="základní",J399,0)</f>
        <v>0</v>
      </c>
      <c r="BF399" s="231">
        <f>IF(N399="snížená",J399,0)</f>
        <v>0</v>
      </c>
      <c r="BG399" s="231">
        <f>IF(N399="zákl. přenesená",J399,0)</f>
        <v>0</v>
      </c>
      <c r="BH399" s="231">
        <f>IF(N399="sníž. přenesená",J399,0)</f>
        <v>0</v>
      </c>
      <c r="BI399" s="231">
        <f>IF(N399="nulová",J399,0)</f>
        <v>0</v>
      </c>
      <c r="BJ399" s="13" t="s">
        <v>86</v>
      </c>
      <c r="BK399" s="231">
        <f>ROUND(I399*H399,2)</f>
        <v>0</v>
      </c>
      <c r="BL399" s="13" t="s">
        <v>145</v>
      </c>
      <c r="BM399" s="230" t="s">
        <v>759</v>
      </c>
    </row>
    <row r="400" s="1" customFormat="1">
      <c r="B400" s="34"/>
      <c r="C400" s="35"/>
      <c r="D400" s="232" t="s">
        <v>133</v>
      </c>
      <c r="E400" s="35"/>
      <c r="F400" s="233" t="s">
        <v>760</v>
      </c>
      <c r="G400" s="35"/>
      <c r="H400" s="35"/>
      <c r="I400" s="135"/>
      <c r="J400" s="35"/>
      <c r="K400" s="35"/>
      <c r="L400" s="39"/>
      <c r="M400" s="234"/>
      <c r="N400" s="82"/>
      <c r="O400" s="82"/>
      <c r="P400" s="82"/>
      <c r="Q400" s="82"/>
      <c r="R400" s="82"/>
      <c r="S400" s="82"/>
      <c r="T400" s="83"/>
      <c r="AT400" s="13" t="s">
        <v>133</v>
      </c>
      <c r="AU400" s="13" t="s">
        <v>88</v>
      </c>
    </row>
    <row r="401" s="1" customFormat="1">
      <c r="B401" s="34"/>
      <c r="C401" s="35"/>
      <c r="D401" s="232" t="s">
        <v>134</v>
      </c>
      <c r="E401" s="35"/>
      <c r="F401" s="235" t="s">
        <v>761</v>
      </c>
      <c r="G401" s="35"/>
      <c r="H401" s="35"/>
      <c r="I401" s="135"/>
      <c r="J401" s="35"/>
      <c r="K401" s="35"/>
      <c r="L401" s="39"/>
      <c r="M401" s="234"/>
      <c r="N401" s="82"/>
      <c r="O401" s="82"/>
      <c r="P401" s="82"/>
      <c r="Q401" s="82"/>
      <c r="R401" s="82"/>
      <c r="S401" s="82"/>
      <c r="T401" s="83"/>
      <c r="AT401" s="13" t="s">
        <v>134</v>
      </c>
      <c r="AU401" s="13" t="s">
        <v>88</v>
      </c>
    </row>
    <row r="402" s="1" customFormat="1" ht="32.4" customHeight="1">
      <c r="B402" s="34"/>
      <c r="C402" s="219" t="s">
        <v>762</v>
      </c>
      <c r="D402" s="219" t="s">
        <v>126</v>
      </c>
      <c r="E402" s="220" t="s">
        <v>763</v>
      </c>
      <c r="F402" s="221" t="s">
        <v>764</v>
      </c>
      <c r="G402" s="222" t="s">
        <v>294</v>
      </c>
      <c r="H402" s="223">
        <v>28.100000000000001</v>
      </c>
      <c r="I402" s="224"/>
      <c r="J402" s="225">
        <f>ROUND(I402*H402,2)</f>
        <v>0</v>
      </c>
      <c r="K402" s="221" t="s">
        <v>130</v>
      </c>
      <c r="L402" s="39"/>
      <c r="M402" s="226" t="s">
        <v>1</v>
      </c>
      <c r="N402" s="227" t="s">
        <v>43</v>
      </c>
      <c r="O402" s="82"/>
      <c r="P402" s="228">
        <f>O402*H402</f>
        <v>0</v>
      </c>
      <c r="Q402" s="228">
        <v>0</v>
      </c>
      <c r="R402" s="228">
        <f>Q402*H402</f>
        <v>0</v>
      </c>
      <c r="S402" s="228">
        <v>0</v>
      </c>
      <c r="T402" s="229">
        <f>S402*H402</f>
        <v>0</v>
      </c>
      <c r="AR402" s="230" t="s">
        <v>145</v>
      </c>
      <c r="AT402" s="230" t="s">
        <v>126</v>
      </c>
      <c r="AU402" s="230" t="s">
        <v>88</v>
      </c>
      <c r="AY402" s="13" t="s">
        <v>123</v>
      </c>
      <c r="BE402" s="231">
        <f>IF(N402="základní",J402,0)</f>
        <v>0</v>
      </c>
      <c r="BF402" s="231">
        <f>IF(N402="snížená",J402,0)</f>
        <v>0</v>
      </c>
      <c r="BG402" s="231">
        <f>IF(N402="zákl. přenesená",J402,0)</f>
        <v>0</v>
      </c>
      <c r="BH402" s="231">
        <f>IF(N402="sníž. přenesená",J402,0)</f>
        <v>0</v>
      </c>
      <c r="BI402" s="231">
        <f>IF(N402="nulová",J402,0)</f>
        <v>0</v>
      </c>
      <c r="BJ402" s="13" t="s">
        <v>86</v>
      </c>
      <c r="BK402" s="231">
        <f>ROUND(I402*H402,2)</f>
        <v>0</v>
      </c>
      <c r="BL402" s="13" t="s">
        <v>145</v>
      </c>
      <c r="BM402" s="230" t="s">
        <v>765</v>
      </c>
    </row>
    <row r="403" s="1" customFormat="1">
      <c r="B403" s="34"/>
      <c r="C403" s="35"/>
      <c r="D403" s="232" t="s">
        <v>133</v>
      </c>
      <c r="E403" s="35"/>
      <c r="F403" s="233" t="s">
        <v>766</v>
      </c>
      <c r="G403" s="35"/>
      <c r="H403" s="35"/>
      <c r="I403" s="135"/>
      <c r="J403" s="35"/>
      <c r="K403" s="35"/>
      <c r="L403" s="39"/>
      <c r="M403" s="234"/>
      <c r="N403" s="82"/>
      <c r="O403" s="82"/>
      <c r="P403" s="82"/>
      <c r="Q403" s="82"/>
      <c r="R403" s="82"/>
      <c r="S403" s="82"/>
      <c r="T403" s="83"/>
      <c r="AT403" s="13" t="s">
        <v>133</v>
      </c>
      <c r="AU403" s="13" t="s">
        <v>88</v>
      </c>
    </row>
    <row r="404" s="1" customFormat="1">
      <c r="B404" s="34"/>
      <c r="C404" s="35"/>
      <c r="D404" s="232" t="s">
        <v>134</v>
      </c>
      <c r="E404" s="35"/>
      <c r="F404" s="235" t="s">
        <v>767</v>
      </c>
      <c r="G404" s="35"/>
      <c r="H404" s="35"/>
      <c r="I404" s="135"/>
      <c r="J404" s="35"/>
      <c r="K404" s="35"/>
      <c r="L404" s="39"/>
      <c r="M404" s="234"/>
      <c r="N404" s="82"/>
      <c r="O404" s="82"/>
      <c r="P404" s="82"/>
      <c r="Q404" s="82"/>
      <c r="R404" s="82"/>
      <c r="S404" s="82"/>
      <c r="T404" s="83"/>
      <c r="AT404" s="13" t="s">
        <v>134</v>
      </c>
      <c r="AU404" s="13" t="s">
        <v>88</v>
      </c>
    </row>
    <row r="405" s="1" customFormat="1" ht="32.4" customHeight="1">
      <c r="B405" s="34"/>
      <c r="C405" s="219" t="s">
        <v>768</v>
      </c>
      <c r="D405" s="219" t="s">
        <v>126</v>
      </c>
      <c r="E405" s="220" t="s">
        <v>769</v>
      </c>
      <c r="F405" s="221" t="s">
        <v>770</v>
      </c>
      <c r="G405" s="222" t="s">
        <v>294</v>
      </c>
      <c r="H405" s="223">
        <v>32.689999999999998</v>
      </c>
      <c r="I405" s="224"/>
      <c r="J405" s="225">
        <f>ROUND(I405*H405,2)</f>
        <v>0</v>
      </c>
      <c r="K405" s="221" t="s">
        <v>130</v>
      </c>
      <c r="L405" s="39"/>
      <c r="M405" s="226" t="s">
        <v>1</v>
      </c>
      <c r="N405" s="227" t="s">
        <v>43</v>
      </c>
      <c r="O405" s="82"/>
      <c r="P405" s="228">
        <f>O405*H405</f>
        <v>0</v>
      </c>
      <c r="Q405" s="228">
        <v>0</v>
      </c>
      <c r="R405" s="228">
        <f>Q405*H405</f>
        <v>0</v>
      </c>
      <c r="S405" s="228">
        <v>0</v>
      </c>
      <c r="T405" s="229">
        <f>S405*H405</f>
        <v>0</v>
      </c>
      <c r="AR405" s="230" t="s">
        <v>145</v>
      </c>
      <c r="AT405" s="230" t="s">
        <v>126</v>
      </c>
      <c r="AU405" s="230" t="s">
        <v>88</v>
      </c>
      <c r="AY405" s="13" t="s">
        <v>123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3" t="s">
        <v>86</v>
      </c>
      <c r="BK405" s="231">
        <f>ROUND(I405*H405,2)</f>
        <v>0</v>
      </c>
      <c r="BL405" s="13" t="s">
        <v>145</v>
      </c>
      <c r="BM405" s="230" t="s">
        <v>771</v>
      </c>
    </row>
    <row r="406" s="1" customFormat="1">
      <c r="B406" s="34"/>
      <c r="C406" s="35"/>
      <c r="D406" s="232" t="s">
        <v>133</v>
      </c>
      <c r="E406" s="35"/>
      <c r="F406" s="233" t="s">
        <v>772</v>
      </c>
      <c r="G406" s="35"/>
      <c r="H406" s="35"/>
      <c r="I406" s="135"/>
      <c r="J406" s="35"/>
      <c r="K406" s="35"/>
      <c r="L406" s="39"/>
      <c r="M406" s="234"/>
      <c r="N406" s="82"/>
      <c r="O406" s="82"/>
      <c r="P406" s="82"/>
      <c r="Q406" s="82"/>
      <c r="R406" s="82"/>
      <c r="S406" s="82"/>
      <c r="T406" s="83"/>
      <c r="AT406" s="13" t="s">
        <v>133</v>
      </c>
      <c r="AU406" s="13" t="s">
        <v>88</v>
      </c>
    </row>
    <row r="407" s="1" customFormat="1">
      <c r="B407" s="34"/>
      <c r="C407" s="35"/>
      <c r="D407" s="232" t="s">
        <v>134</v>
      </c>
      <c r="E407" s="35"/>
      <c r="F407" s="235" t="s">
        <v>773</v>
      </c>
      <c r="G407" s="35"/>
      <c r="H407" s="35"/>
      <c r="I407" s="135"/>
      <c r="J407" s="35"/>
      <c r="K407" s="35"/>
      <c r="L407" s="39"/>
      <c r="M407" s="234"/>
      <c r="N407" s="82"/>
      <c r="O407" s="82"/>
      <c r="P407" s="82"/>
      <c r="Q407" s="82"/>
      <c r="R407" s="82"/>
      <c r="S407" s="82"/>
      <c r="T407" s="83"/>
      <c r="AT407" s="13" t="s">
        <v>134</v>
      </c>
      <c r="AU407" s="13" t="s">
        <v>88</v>
      </c>
    </row>
    <row r="408" s="1" customFormat="1" ht="21.6" customHeight="1">
      <c r="B408" s="34"/>
      <c r="C408" s="219" t="s">
        <v>774</v>
      </c>
      <c r="D408" s="219" t="s">
        <v>126</v>
      </c>
      <c r="E408" s="220" t="s">
        <v>775</v>
      </c>
      <c r="F408" s="221" t="s">
        <v>776</v>
      </c>
      <c r="G408" s="222" t="s">
        <v>294</v>
      </c>
      <c r="H408" s="223">
        <v>41.700000000000003</v>
      </c>
      <c r="I408" s="224"/>
      <c r="J408" s="225">
        <f>ROUND(I408*H408,2)</f>
        <v>0</v>
      </c>
      <c r="K408" s="221" t="s">
        <v>130</v>
      </c>
      <c r="L408" s="39"/>
      <c r="M408" s="226" t="s">
        <v>1</v>
      </c>
      <c r="N408" s="227" t="s">
        <v>43</v>
      </c>
      <c r="O408" s="82"/>
      <c r="P408" s="228">
        <f>O408*H408</f>
        <v>0</v>
      </c>
      <c r="Q408" s="228">
        <v>0</v>
      </c>
      <c r="R408" s="228">
        <f>Q408*H408</f>
        <v>0</v>
      </c>
      <c r="S408" s="228">
        <v>0</v>
      </c>
      <c r="T408" s="229">
        <f>S408*H408</f>
        <v>0</v>
      </c>
      <c r="AR408" s="230" t="s">
        <v>145</v>
      </c>
      <c r="AT408" s="230" t="s">
        <v>126</v>
      </c>
      <c r="AU408" s="230" t="s">
        <v>88</v>
      </c>
      <c r="AY408" s="13" t="s">
        <v>123</v>
      </c>
      <c r="BE408" s="231">
        <f>IF(N408="základní",J408,0)</f>
        <v>0</v>
      </c>
      <c r="BF408" s="231">
        <f>IF(N408="snížená",J408,0)</f>
        <v>0</v>
      </c>
      <c r="BG408" s="231">
        <f>IF(N408="zákl. přenesená",J408,0)</f>
        <v>0</v>
      </c>
      <c r="BH408" s="231">
        <f>IF(N408="sníž. přenesená",J408,0)</f>
        <v>0</v>
      </c>
      <c r="BI408" s="231">
        <f>IF(N408="nulová",J408,0)</f>
        <v>0</v>
      </c>
      <c r="BJ408" s="13" t="s">
        <v>86</v>
      </c>
      <c r="BK408" s="231">
        <f>ROUND(I408*H408,2)</f>
        <v>0</v>
      </c>
      <c r="BL408" s="13" t="s">
        <v>145</v>
      </c>
      <c r="BM408" s="230" t="s">
        <v>777</v>
      </c>
    </row>
    <row r="409" s="1" customFormat="1">
      <c r="B409" s="34"/>
      <c r="C409" s="35"/>
      <c r="D409" s="232" t="s">
        <v>133</v>
      </c>
      <c r="E409" s="35"/>
      <c r="F409" s="233" t="s">
        <v>296</v>
      </c>
      <c r="G409" s="35"/>
      <c r="H409" s="35"/>
      <c r="I409" s="135"/>
      <c r="J409" s="35"/>
      <c r="K409" s="35"/>
      <c r="L409" s="39"/>
      <c r="M409" s="234"/>
      <c r="N409" s="82"/>
      <c r="O409" s="82"/>
      <c r="P409" s="82"/>
      <c r="Q409" s="82"/>
      <c r="R409" s="82"/>
      <c r="S409" s="82"/>
      <c r="T409" s="83"/>
      <c r="AT409" s="13" t="s">
        <v>133</v>
      </c>
      <c r="AU409" s="13" t="s">
        <v>88</v>
      </c>
    </row>
    <row r="410" s="1" customFormat="1">
      <c r="B410" s="34"/>
      <c r="C410" s="35"/>
      <c r="D410" s="232" t="s">
        <v>134</v>
      </c>
      <c r="E410" s="35"/>
      <c r="F410" s="235" t="s">
        <v>778</v>
      </c>
      <c r="G410" s="35"/>
      <c r="H410" s="35"/>
      <c r="I410" s="135"/>
      <c r="J410" s="35"/>
      <c r="K410" s="35"/>
      <c r="L410" s="39"/>
      <c r="M410" s="234"/>
      <c r="N410" s="82"/>
      <c r="O410" s="82"/>
      <c r="P410" s="82"/>
      <c r="Q410" s="82"/>
      <c r="R410" s="82"/>
      <c r="S410" s="82"/>
      <c r="T410" s="83"/>
      <c r="AT410" s="13" t="s">
        <v>134</v>
      </c>
      <c r="AU410" s="13" t="s">
        <v>88</v>
      </c>
    </row>
    <row r="411" s="11" customFormat="1" ht="25.92" customHeight="1">
      <c r="B411" s="203"/>
      <c r="C411" s="204"/>
      <c r="D411" s="205" t="s">
        <v>77</v>
      </c>
      <c r="E411" s="206" t="s">
        <v>779</v>
      </c>
      <c r="F411" s="206" t="s">
        <v>780</v>
      </c>
      <c r="G411" s="204"/>
      <c r="H411" s="204"/>
      <c r="I411" s="207"/>
      <c r="J411" s="208">
        <f>BK411</f>
        <v>0</v>
      </c>
      <c r="K411" s="204"/>
      <c r="L411" s="209"/>
      <c r="M411" s="210"/>
      <c r="N411" s="211"/>
      <c r="O411" s="211"/>
      <c r="P411" s="212">
        <f>P412</f>
        <v>0</v>
      </c>
      <c r="Q411" s="211"/>
      <c r="R411" s="212">
        <f>R412</f>
        <v>0.013345668000000002</v>
      </c>
      <c r="S411" s="211"/>
      <c r="T411" s="213">
        <f>T412</f>
        <v>0</v>
      </c>
      <c r="AR411" s="214" t="s">
        <v>88</v>
      </c>
      <c r="AT411" s="215" t="s">
        <v>77</v>
      </c>
      <c r="AU411" s="215" t="s">
        <v>78</v>
      </c>
      <c r="AY411" s="214" t="s">
        <v>123</v>
      </c>
      <c r="BK411" s="216">
        <f>BK412</f>
        <v>0</v>
      </c>
    </row>
    <row r="412" s="11" customFormat="1" ht="22.8" customHeight="1">
      <c r="B412" s="203"/>
      <c r="C412" s="204"/>
      <c r="D412" s="205" t="s">
        <v>77</v>
      </c>
      <c r="E412" s="217" t="s">
        <v>781</v>
      </c>
      <c r="F412" s="217" t="s">
        <v>782</v>
      </c>
      <c r="G412" s="204"/>
      <c r="H412" s="204"/>
      <c r="I412" s="207"/>
      <c r="J412" s="218">
        <f>BK412</f>
        <v>0</v>
      </c>
      <c r="K412" s="204"/>
      <c r="L412" s="209"/>
      <c r="M412" s="210"/>
      <c r="N412" s="211"/>
      <c r="O412" s="211"/>
      <c r="P412" s="212">
        <f>SUM(P413:P422)</f>
        <v>0</v>
      </c>
      <c r="Q412" s="211"/>
      <c r="R412" s="212">
        <f>SUM(R413:R422)</f>
        <v>0.013345668000000002</v>
      </c>
      <c r="S412" s="211"/>
      <c r="T412" s="213">
        <f>SUM(T413:T422)</f>
        <v>0</v>
      </c>
      <c r="AR412" s="214" t="s">
        <v>88</v>
      </c>
      <c r="AT412" s="215" t="s">
        <v>77</v>
      </c>
      <c r="AU412" s="215" t="s">
        <v>86</v>
      </c>
      <c r="AY412" s="214" t="s">
        <v>123</v>
      </c>
      <c r="BK412" s="216">
        <f>SUM(BK413:BK422)</f>
        <v>0</v>
      </c>
    </row>
    <row r="413" s="1" customFormat="1" ht="21.6" customHeight="1">
      <c r="B413" s="34"/>
      <c r="C413" s="219" t="s">
        <v>783</v>
      </c>
      <c r="D413" s="219" t="s">
        <v>126</v>
      </c>
      <c r="E413" s="220" t="s">
        <v>784</v>
      </c>
      <c r="F413" s="221" t="s">
        <v>785</v>
      </c>
      <c r="G413" s="222" t="s">
        <v>232</v>
      </c>
      <c r="H413" s="223">
        <v>15.060000000000001</v>
      </c>
      <c r="I413" s="224"/>
      <c r="J413" s="225">
        <f>ROUND(I413*H413,2)</f>
        <v>0</v>
      </c>
      <c r="K413" s="221" t="s">
        <v>130</v>
      </c>
      <c r="L413" s="39"/>
      <c r="M413" s="226" t="s">
        <v>1</v>
      </c>
      <c r="N413" s="227" t="s">
        <v>43</v>
      </c>
      <c r="O413" s="82"/>
      <c r="P413" s="228">
        <f>O413*H413</f>
        <v>0</v>
      </c>
      <c r="Q413" s="228">
        <v>0</v>
      </c>
      <c r="R413" s="228">
        <f>Q413*H413</f>
        <v>0</v>
      </c>
      <c r="S413" s="228">
        <v>0</v>
      </c>
      <c r="T413" s="229">
        <f>S413*H413</f>
        <v>0</v>
      </c>
      <c r="AR413" s="230" t="s">
        <v>210</v>
      </c>
      <c r="AT413" s="230" t="s">
        <v>126</v>
      </c>
      <c r="AU413" s="230" t="s">
        <v>88</v>
      </c>
      <c r="AY413" s="13" t="s">
        <v>123</v>
      </c>
      <c r="BE413" s="231">
        <f>IF(N413="základní",J413,0)</f>
        <v>0</v>
      </c>
      <c r="BF413" s="231">
        <f>IF(N413="snížená",J413,0)</f>
        <v>0</v>
      </c>
      <c r="BG413" s="231">
        <f>IF(N413="zákl. přenesená",J413,0)</f>
        <v>0</v>
      </c>
      <c r="BH413" s="231">
        <f>IF(N413="sníž. přenesená",J413,0)</f>
        <v>0</v>
      </c>
      <c r="BI413" s="231">
        <f>IF(N413="nulová",J413,0)</f>
        <v>0</v>
      </c>
      <c r="BJ413" s="13" t="s">
        <v>86</v>
      </c>
      <c r="BK413" s="231">
        <f>ROUND(I413*H413,2)</f>
        <v>0</v>
      </c>
      <c r="BL413" s="13" t="s">
        <v>210</v>
      </c>
      <c r="BM413" s="230" t="s">
        <v>786</v>
      </c>
    </row>
    <row r="414" s="1" customFormat="1">
      <c r="B414" s="34"/>
      <c r="C414" s="35"/>
      <c r="D414" s="232" t="s">
        <v>133</v>
      </c>
      <c r="E414" s="35"/>
      <c r="F414" s="233" t="s">
        <v>787</v>
      </c>
      <c r="G414" s="35"/>
      <c r="H414" s="35"/>
      <c r="I414" s="135"/>
      <c r="J414" s="35"/>
      <c r="K414" s="35"/>
      <c r="L414" s="39"/>
      <c r="M414" s="234"/>
      <c r="N414" s="82"/>
      <c r="O414" s="82"/>
      <c r="P414" s="82"/>
      <c r="Q414" s="82"/>
      <c r="R414" s="82"/>
      <c r="S414" s="82"/>
      <c r="T414" s="83"/>
      <c r="AT414" s="13" t="s">
        <v>133</v>
      </c>
      <c r="AU414" s="13" t="s">
        <v>88</v>
      </c>
    </row>
    <row r="415" s="1" customFormat="1">
      <c r="B415" s="34"/>
      <c r="C415" s="35"/>
      <c r="D415" s="232" t="s">
        <v>134</v>
      </c>
      <c r="E415" s="35"/>
      <c r="F415" s="235" t="s">
        <v>788</v>
      </c>
      <c r="G415" s="35"/>
      <c r="H415" s="35"/>
      <c r="I415" s="135"/>
      <c r="J415" s="35"/>
      <c r="K415" s="35"/>
      <c r="L415" s="39"/>
      <c r="M415" s="234"/>
      <c r="N415" s="82"/>
      <c r="O415" s="82"/>
      <c r="P415" s="82"/>
      <c r="Q415" s="82"/>
      <c r="R415" s="82"/>
      <c r="S415" s="82"/>
      <c r="T415" s="83"/>
      <c r="AT415" s="13" t="s">
        <v>134</v>
      </c>
      <c r="AU415" s="13" t="s">
        <v>88</v>
      </c>
    </row>
    <row r="416" s="1" customFormat="1" ht="14.4" customHeight="1">
      <c r="B416" s="34"/>
      <c r="C416" s="239" t="s">
        <v>789</v>
      </c>
      <c r="D416" s="239" t="s">
        <v>303</v>
      </c>
      <c r="E416" s="240" t="s">
        <v>790</v>
      </c>
      <c r="F416" s="241" t="s">
        <v>791</v>
      </c>
      <c r="G416" s="242" t="s">
        <v>232</v>
      </c>
      <c r="H416" s="243">
        <v>5.0199999999999996</v>
      </c>
      <c r="I416" s="244"/>
      <c r="J416" s="245">
        <f>ROUND(I416*H416,2)</f>
        <v>0</v>
      </c>
      <c r="K416" s="241" t="s">
        <v>1</v>
      </c>
      <c r="L416" s="246"/>
      <c r="M416" s="247" t="s">
        <v>1</v>
      </c>
      <c r="N416" s="248" t="s">
        <v>43</v>
      </c>
      <c r="O416" s="82"/>
      <c r="P416" s="228">
        <f>O416*H416</f>
        <v>0</v>
      </c>
      <c r="Q416" s="228">
        <v>0</v>
      </c>
      <c r="R416" s="228">
        <f>Q416*H416</f>
        <v>0</v>
      </c>
      <c r="S416" s="228">
        <v>0</v>
      </c>
      <c r="T416" s="229">
        <f>S416*H416</f>
        <v>0</v>
      </c>
      <c r="AR416" s="230" t="s">
        <v>400</v>
      </c>
      <c r="AT416" s="230" t="s">
        <v>303</v>
      </c>
      <c r="AU416" s="230" t="s">
        <v>88</v>
      </c>
      <c r="AY416" s="13" t="s">
        <v>123</v>
      </c>
      <c r="BE416" s="231">
        <f>IF(N416="základní",J416,0)</f>
        <v>0</v>
      </c>
      <c r="BF416" s="231">
        <f>IF(N416="snížená",J416,0)</f>
        <v>0</v>
      </c>
      <c r="BG416" s="231">
        <f>IF(N416="zákl. přenesená",J416,0)</f>
        <v>0</v>
      </c>
      <c r="BH416" s="231">
        <f>IF(N416="sníž. přenesená",J416,0)</f>
        <v>0</v>
      </c>
      <c r="BI416" s="231">
        <f>IF(N416="nulová",J416,0)</f>
        <v>0</v>
      </c>
      <c r="BJ416" s="13" t="s">
        <v>86</v>
      </c>
      <c r="BK416" s="231">
        <f>ROUND(I416*H416,2)</f>
        <v>0</v>
      </c>
      <c r="BL416" s="13" t="s">
        <v>210</v>
      </c>
      <c r="BM416" s="230" t="s">
        <v>792</v>
      </c>
    </row>
    <row r="417" s="1" customFormat="1">
      <c r="B417" s="34"/>
      <c r="C417" s="35"/>
      <c r="D417" s="232" t="s">
        <v>133</v>
      </c>
      <c r="E417" s="35"/>
      <c r="F417" s="233" t="s">
        <v>793</v>
      </c>
      <c r="G417" s="35"/>
      <c r="H417" s="35"/>
      <c r="I417" s="135"/>
      <c r="J417" s="35"/>
      <c r="K417" s="35"/>
      <c r="L417" s="39"/>
      <c r="M417" s="234"/>
      <c r="N417" s="82"/>
      <c r="O417" s="82"/>
      <c r="P417" s="82"/>
      <c r="Q417" s="82"/>
      <c r="R417" s="82"/>
      <c r="S417" s="82"/>
      <c r="T417" s="83"/>
      <c r="AT417" s="13" t="s">
        <v>133</v>
      </c>
      <c r="AU417" s="13" t="s">
        <v>88</v>
      </c>
    </row>
    <row r="418" s="1" customFormat="1" ht="21.6" customHeight="1">
      <c r="B418" s="34"/>
      <c r="C418" s="219" t="s">
        <v>794</v>
      </c>
      <c r="D418" s="219" t="s">
        <v>126</v>
      </c>
      <c r="E418" s="220" t="s">
        <v>795</v>
      </c>
      <c r="F418" s="221" t="s">
        <v>796</v>
      </c>
      <c r="G418" s="222" t="s">
        <v>232</v>
      </c>
      <c r="H418" s="223">
        <v>35.560000000000002</v>
      </c>
      <c r="I418" s="224"/>
      <c r="J418" s="225">
        <f>ROUND(I418*H418,2)</f>
        <v>0</v>
      </c>
      <c r="K418" s="221" t="s">
        <v>130</v>
      </c>
      <c r="L418" s="39"/>
      <c r="M418" s="226" t="s">
        <v>1</v>
      </c>
      <c r="N418" s="227" t="s">
        <v>43</v>
      </c>
      <c r="O418" s="82"/>
      <c r="P418" s="228">
        <f>O418*H418</f>
        <v>0</v>
      </c>
      <c r="Q418" s="228">
        <v>0.00037530000000000002</v>
      </c>
      <c r="R418" s="228">
        <f>Q418*H418</f>
        <v>0.013345668000000002</v>
      </c>
      <c r="S418" s="228">
        <v>0</v>
      </c>
      <c r="T418" s="229">
        <f>S418*H418</f>
        <v>0</v>
      </c>
      <c r="AR418" s="230" t="s">
        <v>210</v>
      </c>
      <c r="AT418" s="230" t="s">
        <v>126</v>
      </c>
      <c r="AU418" s="230" t="s">
        <v>88</v>
      </c>
      <c r="AY418" s="13" t="s">
        <v>123</v>
      </c>
      <c r="BE418" s="231">
        <f>IF(N418="základní",J418,0)</f>
        <v>0</v>
      </c>
      <c r="BF418" s="231">
        <f>IF(N418="snížená",J418,0)</f>
        <v>0</v>
      </c>
      <c r="BG418" s="231">
        <f>IF(N418="zákl. přenesená",J418,0)</f>
        <v>0</v>
      </c>
      <c r="BH418" s="231">
        <f>IF(N418="sníž. přenesená",J418,0)</f>
        <v>0</v>
      </c>
      <c r="BI418" s="231">
        <f>IF(N418="nulová",J418,0)</f>
        <v>0</v>
      </c>
      <c r="BJ418" s="13" t="s">
        <v>86</v>
      </c>
      <c r="BK418" s="231">
        <f>ROUND(I418*H418,2)</f>
        <v>0</v>
      </c>
      <c r="BL418" s="13" t="s">
        <v>210</v>
      </c>
      <c r="BM418" s="230" t="s">
        <v>797</v>
      </c>
    </row>
    <row r="419" s="1" customFormat="1">
      <c r="B419" s="34"/>
      <c r="C419" s="35"/>
      <c r="D419" s="232" t="s">
        <v>133</v>
      </c>
      <c r="E419" s="35"/>
      <c r="F419" s="233" t="s">
        <v>798</v>
      </c>
      <c r="G419" s="35"/>
      <c r="H419" s="35"/>
      <c r="I419" s="135"/>
      <c r="J419" s="35"/>
      <c r="K419" s="35"/>
      <c r="L419" s="39"/>
      <c r="M419" s="234"/>
      <c r="N419" s="82"/>
      <c r="O419" s="82"/>
      <c r="P419" s="82"/>
      <c r="Q419" s="82"/>
      <c r="R419" s="82"/>
      <c r="S419" s="82"/>
      <c r="T419" s="83"/>
      <c r="AT419" s="13" t="s">
        <v>133</v>
      </c>
      <c r="AU419" s="13" t="s">
        <v>88</v>
      </c>
    </row>
    <row r="420" s="1" customFormat="1">
      <c r="B420" s="34"/>
      <c r="C420" s="35"/>
      <c r="D420" s="232" t="s">
        <v>134</v>
      </c>
      <c r="E420" s="35"/>
      <c r="F420" s="235" t="s">
        <v>799</v>
      </c>
      <c r="G420" s="35"/>
      <c r="H420" s="35"/>
      <c r="I420" s="135"/>
      <c r="J420" s="35"/>
      <c r="K420" s="35"/>
      <c r="L420" s="39"/>
      <c r="M420" s="234"/>
      <c r="N420" s="82"/>
      <c r="O420" s="82"/>
      <c r="P420" s="82"/>
      <c r="Q420" s="82"/>
      <c r="R420" s="82"/>
      <c r="S420" s="82"/>
      <c r="T420" s="83"/>
      <c r="AT420" s="13" t="s">
        <v>134</v>
      </c>
      <c r="AU420" s="13" t="s">
        <v>88</v>
      </c>
    </row>
    <row r="421" s="1" customFormat="1" ht="21.6" customHeight="1">
      <c r="B421" s="34"/>
      <c r="C421" s="239" t="s">
        <v>800</v>
      </c>
      <c r="D421" s="239" t="s">
        <v>303</v>
      </c>
      <c r="E421" s="240" t="s">
        <v>801</v>
      </c>
      <c r="F421" s="241" t="s">
        <v>802</v>
      </c>
      <c r="G421" s="242" t="s">
        <v>232</v>
      </c>
      <c r="H421" s="243">
        <v>40.893999999999998</v>
      </c>
      <c r="I421" s="244"/>
      <c r="J421" s="245">
        <f>ROUND(I421*H421,2)</f>
        <v>0</v>
      </c>
      <c r="K421" s="241" t="s">
        <v>187</v>
      </c>
      <c r="L421" s="246"/>
      <c r="M421" s="247" t="s">
        <v>1</v>
      </c>
      <c r="N421" s="248" t="s">
        <v>43</v>
      </c>
      <c r="O421" s="82"/>
      <c r="P421" s="228">
        <f>O421*H421</f>
        <v>0</v>
      </c>
      <c r="Q421" s="228">
        <v>0</v>
      </c>
      <c r="R421" s="228">
        <f>Q421*H421</f>
        <v>0</v>
      </c>
      <c r="S421" s="228">
        <v>0</v>
      </c>
      <c r="T421" s="229">
        <f>S421*H421</f>
        <v>0</v>
      </c>
      <c r="AR421" s="230" t="s">
        <v>400</v>
      </c>
      <c r="AT421" s="230" t="s">
        <v>303</v>
      </c>
      <c r="AU421" s="230" t="s">
        <v>88</v>
      </c>
      <c r="AY421" s="13" t="s">
        <v>123</v>
      </c>
      <c r="BE421" s="231">
        <f>IF(N421="základní",J421,0)</f>
        <v>0</v>
      </c>
      <c r="BF421" s="231">
        <f>IF(N421="snížená",J421,0)</f>
        <v>0</v>
      </c>
      <c r="BG421" s="231">
        <f>IF(N421="zákl. přenesená",J421,0)</f>
        <v>0</v>
      </c>
      <c r="BH421" s="231">
        <f>IF(N421="sníž. přenesená",J421,0)</f>
        <v>0</v>
      </c>
      <c r="BI421" s="231">
        <f>IF(N421="nulová",J421,0)</f>
        <v>0</v>
      </c>
      <c r="BJ421" s="13" t="s">
        <v>86</v>
      </c>
      <c r="BK421" s="231">
        <f>ROUND(I421*H421,2)</f>
        <v>0</v>
      </c>
      <c r="BL421" s="13" t="s">
        <v>210</v>
      </c>
      <c r="BM421" s="230" t="s">
        <v>803</v>
      </c>
    </row>
    <row r="422" s="1" customFormat="1">
      <c r="B422" s="34"/>
      <c r="C422" s="35"/>
      <c r="D422" s="232" t="s">
        <v>133</v>
      </c>
      <c r="E422" s="35"/>
      <c r="F422" s="233" t="s">
        <v>802</v>
      </c>
      <c r="G422" s="35"/>
      <c r="H422" s="35"/>
      <c r="I422" s="135"/>
      <c r="J422" s="35"/>
      <c r="K422" s="35"/>
      <c r="L422" s="39"/>
      <c r="M422" s="236"/>
      <c r="N422" s="237"/>
      <c r="O422" s="237"/>
      <c r="P422" s="237"/>
      <c r="Q422" s="237"/>
      <c r="R422" s="237"/>
      <c r="S422" s="237"/>
      <c r="T422" s="238"/>
      <c r="AT422" s="13" t="s">
        <v>133</v>
      </c>
      <c r="AU422" s="13" t="s">
        <v>88</v>
      </c>
    </row>
    <row r="423" s="1" customFormat="1" ht="6.96" customHeight="1">
      <c r="B423" s="57"/>
      <c r="C423" s="58"/>
      <c r="D423" s="58"/>
      <c r="E423" s="58"/>
      <c r="F423" s="58"/>
      <c r="G423" s="58"/>
      <c r="H423" s="58"/>
      <c r="I423" s="169"/>
      <c r="J423" s="58"/>
      <c r="K423" s="58"/>
      <c r="L423" s="39"/>
    </row>
  </sheetData>
  <sheetProtection sheet="1" autoFilter="0" formatColumns="0" formatRows="0" objects="1" scenarios="1" spinCount="100000" saltValue="evhVs6u2+y+AUEFVWDOeen2zkO2iun8D9vcwXx22lLVaVFlw55czVKkvebORPE1XwNCq1aGg5Voz01xIw1QzYA==" hashValue="/9ufwvWEjOiO4AtZvKuvAsCo54VuAOoTIsbkWMntez8b7nbvGGSwXl7kWizrusg3RXuCIDWu7iNa258/SCPOaA==" algorithmName="SHA-512" password="CC35"/>
  <autoFilter ref="C126:K422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KATKA\Katka</dc:creator>
  <cp:lastModifiedBy>KATKA\Katka</cp:lastModifiedBy>
  <dcterms:created xsi:type="dcterms:W3CDTF">2019-02-27T10:55:16Z</dcterms:created>
  <dcterms:modified xsi:type="dcterms:W3CDTF">2019-02-27T10:55:19Z</dcterms:modified>
</cp:coreProperties>
</file>